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7020" activeTab="1"/>
  </bookViews>
  <sheets>
    <sheet name="WYNIK_TJ" sheetId="1" r:id="rId1"/>
    <sheet name="WYNIK_TS" sheetId="2" r:id="rId2"/>
    <sheet name="WYNIK_TS TOTAL" sheetId="3" r:id="rId3"/>
    <sheet name="WYNIK_TJ TOTAL " sheetId="4" r:id="rId4"/>
  </sheets>
  <definedNames>
    <definedName name="_xlnm.Print_Area" localSheetId="0">'WYNIK_TJ'!$A$1:$Q$20</definedName>
    <definedName name="_xlnm.Print_Area" localSheetId="3">'WYNIK_TJ TOTAL '!$A$1:$N$20</definedName>
    <definedName name="_xlnm.Print_Area" localSheetId="1">'WYNIK_TS'!$A$1:$Q$39</definedName>
    <definedName name="_xlnm.Print_Area" localSheetId="2">'WYNIK_TS TOTAL'!$A$1:$E$39</definedName>
    <definedName name="StE1" localSheetId="0">'WYNIK_TJ'!$G$18</definedName>
    <definedName name="StE1" localSheetId="3">'WYNIK_TJ TOTAL '!#REF!</definedName>
    <definedName name="StE1" localSheetId="2">'WYNIK_TS TOTAL'!#REF!</definedName>
    <definedName name="StE1">'WYNIK_TS'!$G$37</definedName>
    <definedName name="StE2" localSheetId="0">'WYNIK_TJ'!$J$18</definedName>
    <definedName name="StE2" localSheetId="3">'WYNIK_TJ TOTAL '!#REF!</definedName>
    <definedName name="StE2" localSheetId="2">'WYNIK_TS TOTAL'!#REF!</definedName>
    <definedName name="StE2">'WYNIK_TS'!$J$37</definedName>
    <definedName name="StE3" localSheetId="0">'WYNIK_TJ'!$O$18</definedName>
    <definedName name="StE3" localSheetId="3">'WYNIK_TJ TOTAL '!#REF!</definedName>
    <definedName name="StE3" localSheetId="2">'WYNIK_TS TOTAL'!#REF!</definedName>
    <definedName name="StE3">'WYNIK_TS'!$O$37</definedName>
    <definedName name="stE4" localSheetId="0">'WYNIK_TJ'!$T$18</definedName>
    <definedName name="stE4" localSheetId="3">'WYNIK_TJ TOTAL '!#REF!</definedName>
    <definedName name="stE4" localSheetId="2">'WYNIK_TS TOTAL'!#REF!</definedName>
    <definedName name="stE4">'WYNIK_TS'!$T$37</definedName>
    <definedName name="ste5" localSheetId="3">'WYNIK_TJ TOTAL '!#REF!</definedName>
    <definedName name="ste5">'WYNIK_TS TOTAL'!#REF!</definedName>
  </definedNames>
  <calcPr fullCalcOnLoad="1"/>
</workbook>
</file>

<file path=xl/sharedStrings.xml><?xml version="1.0" encoding="utf-8"?>
<sst xmlns="http://schemas.openxmlformats.org/spreadsheetml/2006/main" count="427" uniqueCount="141">
  <si>
    <t>JSCE</t>
  </si>
  <si>
    <t>użyny</t>
  </si>
  <si>
    <t>Imię     i</t>
  </si>
  <si>
    <t>Nazwisko</t>
  </si>
  <si>
    <t>Miejscowość</t>
  </si>
  <si>
    <t>E1</t>
  </si>
  <si>
    <t>E2</t>
  </si>
  <si>
    <t>po  E2</t>
  </si>
  <si>
    <t>MIE</t>
  </si>
  <si>
    <t>nr  dr</t>
  </si>
  <si>
    <t>PK</t>
  </si>
  <si>
    <t>PP</t>
  </si>
  <si>
    <t>M</t>
  </si>
  <si>
    <t xml:space="preserve">PP </t>
  </si>
  <si>
    <t>S1</t>
  </si>
  <si>
    <t>S2</t>
  </si>
  <si>
    <t>E3</t>
  </si>
  <si>
    <t>po  E3</t>
  </si>
  <si>
    <t>S3</t>
  </si>
  <si>
    <t>abs</t>
  </si>
  <si>
    <t>E4</t>
  </si>
  <si>
    <t>po  E4</t>
  </si>
  <si>
    <t>S4</t>
  </si>
  <si>
    <t>Anna
Paulina</t>
  </si>
  <si>
    <t>Wieczorkowska
Bąk</t>
  </si>
  <si>
    <t>Tempski
Lubrzycki</t>
  </si>
  <si>
    <t>Toruń</t>
  </si>
  <si>
    <t>Jakub
Piotr</t>
  </si>
  <si>
    <t>Łukasz
Radosław</t>
  </si>
  <si>
    <t>Taracha
Krzywdziński</t>
  </si>
  <si>
    <t>Rafał
Damian</t>
  </si>
  <si>
    <t>Urbański
Lewandowski</t>
  </si>
  <si>
    <t>Łukasz
Arek</t>
  </si>
  <si>
    <t>Zagórski
Papke</t>
  </si>
  <si>
    <t>Kamil</t>
  </si>
  <si>
    <t>Kowalski</t>
  </si>
  <si>
    <t>Artur
Maciej</t>
  </si>
  <si>
    <t>Zajączkowski
Zagrabski</t>
  </si>
  <si>
    <t>Jakub
Kamil</t>
  </si>
  <si>
    <t>Worona
Worona</t>
  </si>
  <si>
    <t>Bydgoszcz</t>
  </si>
  <si>
    <t>Dariusz
Jacek</t>
  </si>
  <si>
    <t>Hajduk
Gdula</t>
  </si>
  <si>
    <t>Knurów
Wrocław</t>
  </si>
  <si>
    <t>Anna
Paweł</t>
  </si>
  <si>
    <t>Cieszyn
Chełmża</t>
  </si>
  <si>
    <t>Krzysztof
Jacek</t>
  </si>
  <si>
    <t>Witkowski
Gromowski</t>
  </si>
  <si>
    <t>Czersk</t>
  </si>
  <si>
    <t>Radosław</t>
  </si>
  <si>
    <t>Literski</t>
  </si>
  <si>
    <t>Wrocław
Przeworno</t>
  </si>
  <si>
    <t>Ewa
Monika</t>
  </si>
  <si>
    <t>Tarnowska
Brach</t>
  </si>
  <si>
    <t>Częstochowa
Bystrzyca Kłodzka</t>
  </si>
  <si>
    <t>Michał
Szymon</t>
  </si>
  <si>
    <t>Szopiński
Belka</t>
  </si>
  <si>
    <t>Robert
Wojciech</t>
  </si>
  <si>
    <t>Filipski
Wieczorek</t>
  </si>
  <si>
    <t>Szczecin</t>
  </si>
  <si>
    <t>Michał</t>
  </si>
  <si>
    <t>Rosiński</t>
  </si>
  <si>
    <t>Chełmno</t>
  </si>
  <si>
    <t>Jakub</t>
  </si>
  <si>
    <t>Prabucki</t>
  </si>
  <si>
    <t>Grudziądz</t>
  </si>
  <si>
    <t>Andrzej
Michał</t>
  </si>
  <si>
    <t>Krochmal
Segit</t>
  </si>
  <si>
    <t>Warszawa</t>
  </si>
  <si>
    <t>Ligienza
Wieszaczewski</t>
  </si>
  <si>
    <t>Mariusz
Kazimierz</t>
  </si>
  <si>
    <t>Siwiec
Makieła</t>
  </si>
  <si>
    <t>Tadeusz</t>
  </si>
  <si>
    <t>Kucharski</t>
  </si>
  <si>
    <t>Katowice</t>
  </si>
  <si>
    <t>Hubert
Marcin</t>
  </si>
  <si>
    <t>Edward
Krzysztof</t>
  </si>
  <si>
    <t>Fudro
Fudro</t>
  </si>
  <si>
    <t>Police</t>
  </si>
  <si>
    <t>Mariusz
Janusz</t>
  </si>
  <si>
    <t>Lucima
Lucima</t>
  </si>
  <si>
    <t>Strzelin</t>
  </si>
  <si>
    <t>Roman
Marek</t>
  </si>
  <si>
    <t>Trocha
Pacek</t>
  </si>
  <si>
    <t>Dzierżoniów
Gdańsk</t>
  </si>
  <si>
    <t>Krzysztof
Przemysław</t>
  </si>
  <si>
    <t>Kula
Tkacz</t>
  </si>
  <si>
    <t>Perliński
Kabuła</t>
  </si>
  <si>
    <t>Warszawa
Gdańsk</t>
  </si>
  <si>
    <t>Michał
Jarosław</t>
  </si>
  <si>
    <t>Anna
Leszek</t>
  </si>
  <si>
    <t>Trykozko
Herman-Iżycki</t>
  </si>
  <si>
    <t>Marcin</t>
  </si>
  <si>
    <t>Krasuski</t>
  </si>
  <si>
    <t>Tomasz
Adam</t>
  </si>
  <si>
    <t>Muller
Skoczyński</t>
  </si>
  <si>
    <t>Kwidzyn
Piasek</t>
  </si>
  <si>
    <t>Artur
Zbigniew</t>
  </si>
  <si>
    <t>Pszczyna
Częstochowa</t>
  </si>
  <si>
    <t>Sławomir
Marek</t>
  </si>
  <si>
    <t>Lublin</t>
  </si>
  <si>
    <t>Katarzyna
Agata</t>
  </si>
  <si>
    <t>Gorgol
Wiraszka</t>
  </si>
  <si>
    <t>Lublin
Gniewoszów</t>
  </si>
  <si>
    <t>Damian
Bartłomiej</t>
  </si>
  <si>
    <t>Sitarz
Mazan</t>
  </si>
  <si>
    <t>Gryfino
Szczecin</t>
  </si>
  <si>
    <t>Gdańsk
Trondheim</t>
  </si>
  <si>
    <t>Wojciech</t>
  </si>
  <si>
    <t>Kluska</t>
  </si>
  <si>
    <t>Tomasz
Januisz</t>
  </si>
  <si>
    <t>Gronau
Cegliński</t>
  </si>
  <si>
    <t>Andrzej
Wiktor</t>
  </si>
  <si>
    <t>Przychodzeń
Marczak</t>
  </si>
  <si>
    <t>Ryszard
Zbigniew</t>
  </si>
  <si>
    <t>Sikora
Socha</t>
  </si>
  <si>
    <t>Cieszyn
Gliwice</t>
  </si>
  <si>
    <t>Redestowicz
Tarnowski</t>
  </si>
  <si>
    <t xml:space="preserve">Konrad </t>
  </si>
  <si>
    <t>Buzak</t>
  </si>
  <si>
    <t>Gdynia</t>
  </si>
  <si>
    <t>Wójcik
Wójcik</t>
  </si>
  <si>
    <t>Damian
Michał</t>
  </si>
  <si>
    <t>Ziemowit       Dobromir</t>
  </si>
  <si>
    <t xml:space="preserve">Kabuła                Kabuła  </t>
  </si>
  <si>
    <t>Gdańsk</t>
  </si>
  <si>
    <t>Jakub               Piotr</t>
  </si>
  <si>
    <t>Kaczyński             Kaczyński</t>
  </si>
  <si>
    <t xml:space="preserve">Gdańsk  </t>
  </si>
  <si>
    <t>Marcin               
Zygmunt</t>
  </si>
  <si>
    <t>Hoffman         
Karwowski</t>
  </si>
  <si>
    <t>Szczecin                       Stargard Szcz.</t>
  </si>
  <si>
    <t>E.Dz.</t>
  </si>
  <si>
    <t>Sikora
Kowallek</t>
  </si>
  <si>
    <t>Frynas
Gorgol</t>
  </si>
  <si>
    <t>Świerczyński
Kaczyński</t>
  </si>
  <si>
    <t>Anna            Marek</t>
  </si>
  <si>
    <t>Lisiecka          Lisiecki</t>
  </si>
  <si>
    <t>Goździkiewicz</t>
  </si>
  <si>
    <t>Marcin
Bartłomiej</t>
  </si>
  <si>
    <t>po  E.Dz.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</si>
</sst>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sz val="10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Times New Roman CE"/>
      <family val="0"/>
    </font>
    <font>
      <b/>
      <sz val="12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center" textRotation="90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top" textRotation="90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textRotation="90"/>
      <protection/>
    </xf>
    <xf numFmtId="0" fontId="7" fillId="0" borderId="12" xfId="0" applyFont="1" applyBorder="1" applyAlignment="1" applyProtection="1">
      <alignment horizontal="center" vertical="top" textRotation="90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" fontId="8" fillId="2" borderId="15" xfId="0" applyNumberFormat="1" applyFont="1" applyFill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textRotation="90"/>
      <protection/>
    </xf>
    <xf numFmtId="0" fontId="7" fillId="0" borderId="5" xfId="0" applyFont="1" applyBorder="1" applyAlignment="1" applyProtection="1">
      <alignment horizontal="center" vertical="center" textRotation="90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textRotation="90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textRotation="90"/>
      <protection/>
    </xf>
    <xf numFmtId="0" fontId="7" fillId="0" borderId="22" xfId="0" applyFont="1" applyBorder="1" applyAlignment="1" applyProtection="1">
      <alignment horizontal="center" vertical="center" textRotation="90"/>
      <protection/>
    </xf>
    <xf numFmtId="1" fontId="5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textRotation="90"/>
      <protection/>
    </xf>
    <xf numFmtId="0" fontId="6" fillId="2" borderId="21" xfId="0" applyFont="1" applyFill="1" applyBorder="1" applyAlignment="1" applyProtection="1">
      <alignment horizontal="center" vertical="center" textRotation="90"/>
      <protection/>
    </xf>
    <xf numFmtId="0" fontId="7" fillId="0" borderId="12" xfId="0" applyFont="1" applyBorder="1" applyAlignment="1" applyProtection="1">
      <alignment horizontal="center" vertical="center" textRotation="90"/>
      <protection/>
    </xf>
    <xf numFmtId="1" fontId="7" fillId="0" borderId="27" xfId="0" applyNumberFormat="1" applyFont="1" applyBorder="1" applyAlignment="1" applyProtection="1">
      <alignment horizontal="center" vertical="center" wrapText="1"/>
      <protection/>
    </xf>
    <xf numFmtId="1" fontId="7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" fontId="7" fillId="0" borderId="23" xfId="0" applyNumberFormat="1" applyFont="1" applyBorder="1" applyAlignment="1" applyProtection="1">
      <alignment horizontal="center" vertical="center" wrapText="1"/>
      <protection/>
    </xf>
    <xf numFmtId="1" fontId="7" fillId="0" borderId="29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1" fontId="7" fillId="0" borderId="31" xfId="0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 locked="0"/>
    </xf>
    <xf numFmtId="1" fontId="7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" fontId="5" fillId="0" borderId="24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" fontId="5" fillId="0" borderId="37" xfId="0" applyNumberFormat="1" applyFont="1" applyBorder="1" applyAlignment="1" applyProtection="1">
      <alignment horizontal="center" vertical="center" wrapText="1"/>
      <protection/>
    </xf>
    <xf numFmtId="1" fontId="7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7" fillId="0" borderId="42" xfId="0" applyNumberFormat="1" applyFont="1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7" xfId="0" applyNumberFormat="1" applyFont="1" applyBorder="1" applyAlignment="1" applyProtection="1">
      <alignment horizontal="center" vertical="center" wrapText="1"/>
      <protection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textRotation="90"/>
      <protection locked="0"/>
    </xf>
    <xf numFmtId="0" fontId="7" fillId="0" borderId="7" xfId="0" applyFont="1" applyBorder="1" applyAlignment="1" applyProtection="1">
      <alignment horizontal="center" vertical="top" textRotation="90"/>
      <protection locked="0"/>
    </xf>
    <xf numFmtId="0" fontId="6" fillId="2" borderId="47" xfId="0" applyFont="1" applyFill="1" applyBorder="1" applyAlignment="1" applyProtection="1">
      <alignment horizontal="center" textRotation="90"/>
      <protection/>
    </xf>
    <xf numFmtId="0" fontId="7" fillId="0" borderId="43" xfId="0" applyFont="1" applyBorder="1" applyAlignment="1" applyProtection="1">
      <alignment horizontal="center" vertical="top" textRotation="90"/>
      <protection/>
    </xf>
    <xf numFmtId="1" fontId="7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1" fontId="7" fillId="0" borderId="49" xfId="0" applyNumberFormat="1" applyFont="1" applyBorder="1" applyAlignment="1" applyProtection="1">
      <alignment horizontal="center" vertical="center" wrapText="1"/>
      <protection/>
    </xf>
    <xf numFmtId="1" fontId="7" fillId="0" borderId="39" xfId="0" applyNumberFormat="1" applyFont="1" applyBorder="1" applyAlignment="1" applyProtection="1">
      <alignment horizontal="center" vertical="center" wrapText="1"/>
      <protection/>
    </xf>
    <xf numFmtId="1" fontId="5" fillId="0" borderId="50" xfId="0" applyNumberFormat="1" applyFont="1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1" fontId="7" fillId="0" borderId="52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7" fillId="0" borderId="40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 textRotation="90"/>
      <protection/>
    </xf>
    <xf numFmtId="0" fontId="7" fillId="0" borderId="6" xfId="0" applyFont="1" applyBorder="1" applyAlignment="1" applyProtection="1">
      <alignment horizontal="center" vertical="center" textRotation="90"/>
      <protection/>
    </xf>
    <xf numFmtId="1" fontId="7" fillId="0" borderId="26" xfId="0" applyNumberFormat="1" applyFont="1" applyBorder="1" applyAlignment="1" applyProtection="1">
      <alignment horizontal="center" vertical="center" wrapText="1"/>
      <protection/>
    </xf>
    <xf numFmtId="1" fontId="7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textRotation="90"/>
      <protection/>
    </xf>
    <xf numFmtId="0" fontId="6" fillId="2" borderId="51" xfId="0" applyFont="1" applyFill="1" applyBorder="1" applyAlignment="1" applyProtection="1">
      <alignment horizontal="center" vertical="center" textRotation="90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1" fontId="8" fillId="2" borderId="38" xfId="0" applyNumberFormat="1" applyFont="1" applyFill="1" applyBorder="1" applyAlignment="1" applyProtection="1">
      <alignment horizontal="center" vertical="center"/>
      <protection/>
    </xf>
    <xf numFmtId="1" fontId="8" fillId="2" borderId="15" xfId="0" applyNumberFormat="1" applyFont="1" applyFill="1" applyBorder="1" applyAlignment="1" applyProtection="1">
      <alignment horizontal="center" vertical="center"/>
      <protection/>
    </xf>
    <xf numFmtId="1" fontId="8" fillId="2" borderId="1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75390625" style="33" customWidth="1"/>
    <col min="2" max="2" width="4.25390625" style="22" customWidth="1"/>
    <col min="3" max="3" width="10.25390625" style="23" customWidth="1"/>
    <col min="4" max="4" width="13.00390625" style="24" customWidth="1"/>
    <col min="5" max="5" width="14.25390625" style="22" customWidth="1"/>
    <col min="6" max="6" width="5.25390625" style="14" customWidth="1"/>
    <col min="7" max="7" width="5.25390625" style="39" customWidth="1"/>
    <col min="8" max="8" width="3.75390625" style="51" customWidth="1"/>
    <col min="9" max="9" width="5.25390625" style="14" customWidth="1"/>
    <col min="10" max="10" width="5.25390625" style="41" customWidth="1"/>
    <col min="11" max="11" width="3.75390625" style="51" customWidth="1"/>
    <col min="12" max="12" width="5.25390625" style="41" customWidth="1"/>
    <col min="13" max="13" width="3.75390625" style="51" customWidth="1"/>
    <col min="14" max="14" width="5.25390625" style="14" customWidth="1"/>
    <col min="15" max="15" width="5.25390625" style="41" customWidth="1"/>
    <col min="16" max="16" width="3.75390625" style="51" customWidth="1"/>
    <col min="17" max="17" width="5.25390625" style="41" customWidth="1"/>
    <col min="18" max="18" width="5.125" style="51" bestFit="1" customWidth="1"/>
    <col min="19" max="19" width="5.25390625" style="14" customWidth="1"/>
    <col min="20" max="20" width="8.25390625" style="41" bestFit="1" customWidth="1"/>
    <col min="21" max="21" width="3.75390625" style="51" customWidth="1"/>
    <col min="22" max="22" width="5.25390625" style="41" customWidth="1"/>
    <col min="23" max="16384" width="9.125" style="14" customWidth="1"/>
  </cols>
  <sheetData>
    <row r="1" spans="1:22" s="7" customFormat="1" ht="38.25" customHeight="1">
      <c r="A1" s="28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/>
      <c r="G1" s="34" t="s">
        <v>5</v>
      </c>
      <c r="H1" s="47"/>
      <c r="I1" s="6"/>
      <c r="J1" s="34" t="s">
        <v>6</v>
      </c>
      <c r="K1" s="47"/>
      <c r="L1" s="42" t="s">
        <v>7</v>
      </c>
      <c r="M1" s="52" t="s">
        <v>7</v>
      </c>
      <c r="N1" s="6"/>
      <c r="O1" s="34" t="s">
        <v>16</v>
      </c>
      <c r="P1" s="47"/>
      <c r="Q1" s="54" t="s">
        <v>17</v>
      </c>
      <c r="R1" s="52" t="s">
        <v>17</v>
      </c>
      <c r="S1" s="6"/>
      <c r="T1" s="34" t="s">
        <v>20</v>
      </c>
      <c r="U1" s="47"/>
      <c r="V1" s="54" t="s">
        <v>21</v>
      </c>
    </row>
    <row r="2" spans="1:22" ht="28.5" customHeight="1" thickBot="1">
      <c r="A2" s="29" t="s">
        <v>8</v>
      </c>
      <c r="B2" s="8" t="s">
        <v>9</v>
      </c>
      <c r="C2" s="9"/>
      <c r="D2" s="10"/>
      <c r="E2" s="11"/>
      <c r="F2" s="12" t="s">
        <v>10</v>
      </c>
      <c r="G2" s="35" t="s">
        <v>11</v>
      </c>
      <c r="H2" s="48" t="s">
        <v>12</v>
      </c>
      <c r="I2" s="13" t="s">
        <v>10</v>
      </c>
      <c r="J2" s="40" t="s">
        <v>11</v>
      </c>
      <c r="K2" s="48" t="s">
        <v>12</v>
      </c>
      <c r="L2" s="43" t="s">
        <v>13</v>
      </c>
      <c r="M2" s="43" t="s">
        <v>12</v>
      </c>
      <c r="N2" s="13" t="s">
        <v>10</v>
      </c>
      <c r="O2" s="40" t="s">
        <v>11</v>
      </c>
      <c r="P2" s="48" t="s">
        <v>12</v>
      </c>
      <c r="Q2" s="55" t="s">
        <v>13</v>
      </c>
      <c r="R2" s="43" t="s">
        <v>12</v>
      </c>
      <c r="S2" s="13" t="s">
        <v>10</v>
      </c>
      <c r="T2" s="40" t="s">
        <v>11</v>
      </c>
      <c r="U2" s="48" t="s">
        <v>12</v>
      </c>
      <c r="V2" s="55" t="s">
        <v>13</v>
      </c>
    </row>
    <row r="3" spans="1:22" ht="27.75" customHeight="1">
      <c r="A3" s="30">
        <f aca="true" t="shared" si="0" ref="A3:A15">RANK(V3,$V$3:$V$15,0)</f>
        <v>1</v>
      </c>
      <c r="B3" s="15">
        <v>11</v>
      </c>
      <c r="C3" s="60" t="s">
        <v>79</v>
      </c>
      <c r="D3" s="60" t="s">
        <v>80</v>
      </c>
      <c r="E3" s="17" t="s">
        <v>81</v>
      </c>
      <c r="F3" s="16">
        <v>-120</v>
      </c>
      <c r="G3" s="36">
        <f aca="true" t="shared" si="1" ref="G3:G15">IF(OR(F3="NKL",F3="ABS"),0,IF(ABS(F3)&gt;=(StE1+ABS(MAX($F$3:$F$17))),1,1000*(StE1-ABS(F3)+ABS(MAX($F$3:$F$17)))/StE1))</f>
        <v>1000</v>
      </c>
      <c r="H3" s="49">
        <f aca="true" t="shared" si="2" ref="H3:H15">RANK(G3,$G$3:$G$15,0)</f>
        <v>1</v>
      </c>
      <c r="I3" s="16">
        <v>-137</v>
      </c>
      <c r="J3" s="36">
        <f aca="true" t="shared" si="3" ref="J3:J15">IF(OR(I3="NKL",I3="ABS"),0,IF(ABS(I3)&gt;=(StE2+ABS(MAX($I$3:$I$17))),1,1000*(StE2-ABS(I3)+ABS(MAX($I$3:$I$17)))/StE2))</f>
        <v>982.2222222222222</v>
      </c>
      <c r="K3" s="49">
        <f aca="true" t="shared" si="4" ref="K3:K15">RANK(J3,$J$3:$J$15,0)</f>
        <v>3</v>
      </c>
      <c r="L3" s="44">
        <f aca="true" t="shared" si="5" ref="L3:L15">G3+J3</f>
        <v>1982.2222222222222</v>
      </c>
      <c r="M3" s="49">
        <f aca="true" t="shared" si="6" ref="M3:M15">RANK(L3,$L$3:$L$15,0)</f>
        <v>1</v>
      </c>
      <c r="N3" s="16">
        <v>-345</v>
      </c>
      <c r="O3" s="36">
        <f aca="true" t="shared" si="7" ref="O3:O15">IF(OR(N3="NKL",N3="ABS"),0,IF(ABS(N3)&gt;=(StE3+ABS(MAX($N$3:$N$17))),1,1000*(StE3-ABS(N3)+ABS(MAX($N$3:$N$17)))/StE3))</f>
        <v>898.7654320987655</v>
      </c>
      <c r="P3" s="49">
        <f aca="true" t="shared" si="8" ref="P3:P15">RANK(O3,$O$3:$O$15,0)</f>
        <v>5</v>
      </c>
      <c r="Q3" s="56">
        <f aca="true" t="shared" si="9" ref="Q3:Q15">L3+O3</f>
        <v>2880.9876543209875</v>
      </c>
      <c r="R3" s="49">
        <f aca="true" t="shared" si="10" ref="R3:R15">RANK(Q3,$Q$3:$Q$15,0)</f>
        <v>1</v>
      </c>
      <c r="S3" s="16">
        <v>-51</v>
      </c>
      <c r="T3" s="36">
        <f aca="true" t="shared" si="11" ref="T3:T15">IF(OR(S3="NKL",S3="ABS"),0,IF(ABS(S3)&gt;=(stE4+ABS(MAX($S$3:$S$17))),1,1000*(stE4-ABS(S3)+ABS(MAX($S$3:$S$17)))/stE4))</f>
        <v>999.2063492063492</v>
      </c>
      <c r="U3" s="49">
        <f aca="true" t="shared" si="12" ref="U3:U15">RANK(T3,$T$3:$T$15,0)</f>
        <v>2</v>
      </c>
      <c r="V3" s="56">
        <f aca="true" t="shared" si="13" ref="V3:V15">Q3+T3</f>
        <v>3880.1940035273365</v>
      </c>
    </row>
    <row r="4" spans="1:22" ht="27.75" customHeight="1">
      <c r="A4" s="30">
        <f t="shared" si="0"/>
        <v>2</v>
      </c>
      <c r="B4" s="15">
        <v>13</v>
      </c>
      <c r="C4" s="60" t="s">
        <v>123</v>
      </c>
      <c r="D4" s="60" t="s">
        <v>124</v>
      </c>
      <c r="E4" s="17" t="s">
        <v>125</v>
      </c>
      <c r="F4" s="16">
        <v>-660</v>
      </c>
      <c r="G4" s="36">
        <f t="shared" si="1"/>
        <v>632.6530612244898</v>
      </c>
      <c r="H4" s="49">
        <f t="shared" si="2"/>
        <v>7</v>
      </c>
      <c r="I4" s="16">
        <v>-170</v>
      </c>
      <c r="J4" s="36">
        <f t="shared" si="3"/>
        <v>945.5555555555555</v>
      </c>
      <c r="K4" s="49">
        <f t="shared" si="4"/>
        <v>4</v>
      </c>
      <c r="L4" s="44">
        <f t="shared" si="5"/>
        <v>1578.2086167800453</v>
      </c>
      <c r="M4" s="49">
        <f t="shared" si="6"/>
        <v>4</v>
      </c>
      <c r="N4" s="16">
        <v>-191</v>
      </c>
      <c r="O4" s="36">
        <f t="shared" si="7"/>
        <v>993.8271604938271</v>
      </c>
      <c r="P4" s="49">
        <f t="shared" si="8"/>
        <v>2</v>
      </c>
      <c r="Q4" s="56">
        <f t="shared" si="9"/>
        <v>2572.0357772738726</v>
      </c>
      <c r="R4" s="49">
        <f t="shared" si="10"/>
        <v>3</v>
      </c>
      <c r="S4" s="16">
        <v>-61</v>
      </c>
      <c r="T4" s="36">
        <f t="shared" si="11"/>
        <v>991.2698412698413</v>
      </c>
      <c r="U4" s="49">
        <f t="shared" si="12"/>
        <v>3</v>
      </c>
      <c r="V4" s="56">
        <f t="shared" si="13"/>
        <v>3563.305618543714</v>
      </c>
    </row>
    <row r="5" spans="1:22" ht="27.75" customHeight="1">
      <c r="A5" s="30">
        <f t="shared" si="0"/>
        <v>3</v>
      </c>
      <c r="B5" s="15">
        <v>10</v>
      </c>
      <c r="C5" s="60" t="s">
        <v>75</v>
      </c>
      <c r="D5" s="60" t="s">
        <v>135</v>
      </c>
      <c r="E5" s="17" t="s">
        <v>59</v>
      </c>
      <c r="F5" s="16">
        <v>-660</v>
      </c>
      <c r="G5" s="36">
        <f t="shared" si="1"/>
        <v>632.6530612244898</v>
      </c>
      <c r="H5" s="49">
        <f t="shared" si="2"/>
        <v>7</v>
      </c>
      <c r="I5" s="16">
        <v>-121</v>
      </c>
      <c r="J5" s="36">
        <f t="shared" si="3"/>
        <v>1000</v>
      </c>
      <c r="K5" s="49">
        <f t="shared" si="4"/>
        <v>1</v>
      </c>
      <c r="L5" s="44">
        <f t="shared" si="5"/>
        <v>1632.6530612244896</v>
      </c>
      <c r="M5" s="49">
        <f t="shared" si="6"/>
        <v>2</v>
      </c>
      <c r="N5" s="16">
        <v>-310</v>
      </c>
      <c r="O5" s="36">
        <f t="shared" si="7"/>
        <v>920.3703703703703</v>
      </c>
      <c r="P5" s="49">
        <f t="shared" si="8"/>
        <v>4</v>
      </c>
      <c r="Q5" s="56">
        <f t="shared" si="9"/>
        <v>2553.02343159486</v>
      </c>
      <c r="R5" s="49">
        <f t="shared" si="10"/>
        <v>4</v>
      </c>
      <c r="S5" s="16">
        <v>-50</v>
      </c>
      <c r="T5" s="36">
        <f t="shared" si="11"/>
        <v>1000</v>
      </c>
      <c r="U5" s="49">
        <f t="shared" si="12"/>
        <v>1</v>
      </c>
      <c r="V5" s="56">
        <f t="shared" si="13"/>
        <v>3553.02343159486</v>
      </c>
    </row>
    <row r="6" spans="1:22" ht="27.75" customHeight="1">
      <c r="A6" s="30">
        <f t="shared" si="0"/>
        <v>4</v>
      </c>
      <c r="B6" s="15">
        <v>12</v>
      </c>
      <c r="C6" s="60" t="s">
        <v>104</v>
      </c>
      <c r="D6" s="60" t="s">
        <v>105</v>
      </c>
      <c r="E6" s="17" t="s">
        <v>106</v>
      </c>
      <c r="F6" s="16">
        <v>-660</v>
      </c>
      <c r="G6" s="36">
        <f t="shared" si="1"/>
        <v>632.6530612244898</v>
      </c>
      <c r="H6" s="49">
        <f t="shared" si="2"/>
        <v>7</v>
      </c>
      <c r="I6" s="16">
        <v>-125</v>
      </c>
      <c r="J6" s="36">
        <f t="shared" si="3"/>
        <v>995.5555555555555</v>
      </c>
      <c r="K6" s="49">
        <f t="shared" si="4"/>
        <v>2</v>
      </c>
      <c r="L6" s="44">
        <f t="shared" si="5"/>
        <v>1628.2086167800453</v>
      </c>
      <c r="M6" s="49">
        <f t="shared" si="6"/>
        <v>3</v>
      </c>
      <c r="N6" s="16">
        <v>-181</v>
      </c>
      <c r="O6" s="36">
        <f t="shared" si="7"/>
        <v>1000</v>
      </c>
      <c r="P6" s="49">
        <f t="shared" si="8"/>
        <v>1</v>
      </c>
      <c r="Q6" s="56">
        <f t="shared" si="9"/>
        <v>2628.2086167800453</v>
      </c>
      <c r="R6" s="49">
        <f t="shared" si="10"/>
        <v>2</v>
      </c>
      <c r="S6" s="16">
        <v>-245</v>
      </c>
      <c r="T6" s="36">
        <f t="shared" si="11"/>
        <v>845.2380952380952</v>
      </c>
      <c r="U6" s="49">
        <f t="shared" si="12"/>
        <v>9</v>
      </c>
      <c r="V6" s="56">
        <f t="shared" si="13"/>
        <v>3473.4467120181407</v>
      </c>
    </row>
    <row r="7" spans="1:22" ht="27.75" customHeight="1">
      <c r="A7" s="30">
        <f t="shared" si="0"/>
        <v>5</v>
      </c>
      <c r="B7" s="15">
        <v>7</v>
      </c>
      <c r="C7" s="61" t="s">
        <v>36</v>
      </c>
      <c r="D7" s="61" t="s">
        <v>37</v>
      </c>
      <c r="E7" s="17" t="s">
        <v>26</v>
      </c>
      <c r="F7" s="16">
        <v>-300</v>
      </c>
      <c r="G7" s="36">
        <f t="shared" si="1"/>
        <v>877.5510204081633</v>
      </c>
      <c r="H7" s="49">
        <f t="shared" si="2"/>
        <v>2</v>
      </c>
      <c r="I7" s="16">
        <v>-860</v>
      </c>
      <c r="J7" s="36">
        <f t="shared" si="3"/>
        <v>178.88888888888889</v>
      </c>
      <c r="K7" s="49">
        <f t="shared" si="4"/>
        <v>11</v>
      </c>
      <c r="L7" s="44">
        <f t="shared" si="5"/>
        <v>1056.439909297052</v>
      </c>
      <c r="M7" s="49">
        <f t="shared" si="6"/>
        <v>11</v>
      </c>
      <c r="N7" s="16">
        <v>-290</v>
      </c>
      <c r="O7" s="36">
        <f t="shared" si="7"/>
        <v>932.716049382716</v>
      </c>
      <c r="P7" s="49">
        <f t="shared" si="8"/>
        <v>3</v>
      </c>
      <c r="Q7" s="56">
        <f t="shared" si="9"/>
        <v>1989.155958679768</v>
      </c>
      <c r="R7" s="49">
        <f t="shared" si="10"/>
        <v>5</v>
      </c>
      <c r="S7" s="16">
        <v>-167</v>
      </c>
      <c r="T7" s="36">
        <f t="shared" si="11"/>
        <v>907.1428571428571</v>
      </c>
      <c r="U7" s="49">
        <f t="shared" si="12"/>
        <v>6</v>
      </c>
      <c r="V7" s="56">
        <f t="shared" si="13"/>
        <v>2896.2988158226253</v>
      </c>
    </row>
    <row r="8" spans="1:22" ht="27.75" customHeight="1">
      <c r="A8" s="30">
        <f t="shared" si="0"/>
        <v>6</v>
      </c>
      <c r="B8" s="15">
        <v>8</v>
      </c>
      <c r="C8" s="60" t="s">
        <v>38</v>
      </c>
      <c r="D8" s="60" t="s">
        <v>39</v>
      </c>
      <c r="E8" s="17" t="s">
        <v>40</v>
      </c>
      <c r="F8" s="16">
        <v>-480</v>
      </c>
      <c r="G8" s="36">
        <f t="shared" si="1"/>
        <v>755.1020408163265</v>
      </c>
      <c r="H8" s="49">
        <f t="shared" si="2"/>
        <v>6</v>
      </c>
      <c r="I8" s="16">
        <v>-360</v>
      </c>
      <c r="J8" s="36">
        <f t="shared" si="3"/>
        <v>734.4444444444445</v>
      </c>
      <c r="K8" s="49">
        <f t="shared" si="4"/>
        <v>6</v>
      </c>
      <c r="L8" s="44">
        <f t="shared" si="5"/>
        <v>1489.546485260771</v>
      </c>
      <c r="M8" s="49">
        <f t="shared" si="6"/>
        <v>5</v>
      </c>
      <c r="N8" s="16">
        <v>-1030</v>
      </c>
      <c r="O8" s="36">
        <f t="shared" si="7"/>
        <v>475.9259259259259</v>
      </c>
      <c r="P8" s="49">
        <f t="shared" si="8"/>
        <v>9</v>
      </c>
      <c r="Q8" s="56">
        <f t="shared" si="9"/>
        <v>1965.472411186697</v>
      </c>
      <c r="R8" s="49">
        <f t="shared" si="10"/>
        <v>6</v>
      </c>
      <c r="S8" s="16">
        <v>-142</v>
      </c>
      <c r="T8" s="36">
        <f t="shared" si="11"/>
        <v>926.984126984127</v>
      </c>
      <c r="U8" s="49">
        <f t="shared" si="12"/>
        <v>4</v>
      </c>
      <c r="V8" s="56">
        <f t="shared" si="13"/>
        <v>2892.456538170824</v>
      </c>
    </row>
    <row r="9" spans="1:22" ht="27.75" customHeight="1">
      <c r="A9" s="30">
        <f t="shared" si="0"/>
        <v>7</v>
      </c>
      <c r="B9" s="15">
        <v>4</v>
      </c>
      <c r="C9" s="60" t="s">
        <v>30</v>
      </c>
      <c r="D9" s="60" t="s">
        <v>31</v>
      </c>
      <c r="E9" s="17" t="s">
        <v>26</v>
      </c>
      <c r="F9" s="16">
        <v>-300</v>
      </c>
      <c r="G9" s="36">
        <f t="shared" si="1"/>
        <v>877.5510204081633</v>
      </c>
      <c r="H9" s="49">
        <f t="shared" si="2"/>
        <v>2</v>
      </c>
      <c r="I9" s="16">
        <v>-850</v>
      </c>
      <c r="J9" s="36">
        <f t="shared" si="3"/>
        <v>190</v>
      </c>
      <c r="K9" s="49">
        <f t="shared" si="4"/>
        <v>10</v>
      </c>
      <c r="L9" s="44">
        <f t="shared" si="5"/>
        <v>1067.5510204081634</v>
      </c>
      <c r="M9" s="49">
        <f t="shared" si="6"/>
        <v>10</v>
      </c>
      <c r="N9" s="16">
        <v>-390</v>
      </c>
      <c r="O9" s="36">
        <f t="shared" si="7"/>
        <v>870.9876543209876</v>
      </c>
      <c r="P9" s="49">
        <f t="shared" si="8"/>
        <v>6</v>
      </c>
      <c r="Q9" s="56">
        <f t="shared" si="9"/>
        <v>1938.538674729151</v>
      </c>
      <c r="R9" s="49">
        <f t="shared" si="10"/>
        <v>7</v>
      </c>
      <c r="S9" s="16">
        <v>-162</v>
      </c>
      <c r="T9" s="36">
        <f t="shared" si="11"/>
        <v>911.1111111111111</v>
      </c>
      <c r="U9" s="49">
        <f t="shared" si="12"/>
        <v>5</v>
      </c>
      <c r="V9" s="56">
        <f t="shared" si="13"/>
        <v>2849.6497858402618</v>
      </c>
    </row>
    <row r="10" spans="1:22" ht="27.75" customHeight="1">
      <c r="A10" s="30">
        <f t="shared" si="0"/>
        <v>8</v>
      </c>
      <c r="B10" s="15">
        <v>5</v>
      </c>
      <c r="C10" s="60" t="s">
        <v>32</v>
      </c>
      <c r="D10" s="60" t="s">
        <v>33</v>
      </c>
      <c r="E10" s="17" t="s">
        <v>26</v>
      </c>
      <c r="F10" s="16">
        <v>-990</v>
      </c>
      <c r="G10" s="36">
        <f t="shared" si="1"/>
        <v>408.16326530612247</v>
      </c>
      <c r="H10" s="49">
        <f t="shared" si="2"/>
        <v>10</v>
      </c>
      <c r="I10" s="16">
        <v>-360</v>
      </c>
      <c r="J10" s="36">
        <f t="shared" si="3"/>
        <v>734.4444444444445</v>
      </c>
      <c r="K10" s="49">
        <f t="shared" si="4"/>
        <v>6</v>
      </c>
      <c r="L10" s="44">
        <f t="shared" si="5"/>
        <v>1142.607709750567</v>
      </c>
      <c r="M10" s="49">
        <f t="shared" si="6"/>
        <v>7</v>
      </c>
      <c r="N10" s="16">
        <v>-830</v>
      </c>
      <c r="O10" s="36">
        <f t="shared" si="7"/>
        <v>599.3827160493827</v>
      </c>
      <c r="P10" s="49">
        <f t="shared" si="8"/>
        <v>8</v>
      </c>
      <c r="Q10" s="56">
        <f t="shared" si="9"/>
        <v>1741.9904257999497</v>
      </c>
      <c r="R10" s="49">
        <f t="shared" si="10"/>
        <v>9</v>
      </c>
      <c r="S10" s="16">
        <v>-172</v>
      </c>
      <c r="T10" s="36">
        <f t="shared" si="11"/>
        <v>903.1746031746031</v>
      </c>
      <c r="U10" s="49">
        <f t="shared" si="12"/>
        <v>7</v>
      </c>
      <c r="V10" s="56">
        <f t="shared" si="13"/>
        <v>2645.165028974553</v>
      </c>
    </row>
    <row r="11" spans="1:22" ht="27.75" customHeight="1">
      <c r="A11" s="30">
        <f t="shared" si="0"/>
        <v>9</v>
      </c>
      <c r="B11" s="15">
        <v>6</v>
      </c>
      <c r="C11" s="61" t="s">
        <v>34</v>
      </c>
      <c r="D11" s="61" t="s">
        <v>35</v>
      </c>
      <c r="E11" s="17" t="s">
        <v>26</v>
      </c>
      <c r="F11" s="16">
        <v>-300</v>
      </c>
      <c r="G11" s="36">
        <f t="shared" si="1"/>
        <v>877.5510204081633</v>
      </c>
      <c r="H11" s="49">
        <f t="shared" si="2"/>
        <v>2</v>
      </c>
      <c r="I11" s="16">
        <v>-864</v>
      </c>
      <c r="J11" s="36">
        <f t="shared" si="3"/>
        <v>174.44444444444446</v>
      </c>
      <c r="K11" s="49">
        <f t="shared" si="4"/>
        <v>12</v>
      </c>
      <c r="L11" s="44">
        <f t="shared" si="5"/>
        <v>1051.9954648526077</v>
      </c>
      <c r="M11" s="49">
        <f t="shared" si="6"/>
        <v>12</v>
      </c>
      <c r="N11" s="16">
        <v>-1310</v>
      </c>
      <c r="O11" s="36">
        <f t="shared" si="7"/>
        <v>303.08641975308643</v>
      </c>
      <c r="P11" s="49">
        <f t="shared" si="8"/>
        <v>10</v>
      </c>
      <c r="Q11" s="56">
        <f t="shared" si="9"/>
        <v>1355.081884605694</v>
      </c>
      <c r="R11" s="49">
        <f t="shared" si="10"/>
        <v>11</v>
      </c>
      <c r="S11" s="16">
        <v>-174</v>
      </c>
      <c r="T11" s="36">
        <f t="shared" si="11"/>
        <v>901.5873015873016</v>
      </c>
      <c r="U11" s="49">
        <f t="shared" si="12"/>
        <v>8</v>
      </c>
      <c r="V11" s="56">
        <f t="shared" si="13"/>
        <v>2256.6691861929958</v>
      </c>
    </row>
    <row r="12" spans="1:22" ht="27.75" customHeight="1">
      <c r="A12" s="30">
        <f t="shared" si="0"/>
        <v>10</v>
      </c>
      <c r="B12" s="15">
        <v>9</v>
      </c>
      <c r="C12" s="60" t="s">
        <v>139</v>
      </c>
      <c r="D12" s="60" t="s">
        <v>47</v>
      </c>
      <c r="E12" s="17" t="s">
        <v>48</v>
      </c>
      <c r="F12" s="16">
        <v>-1020</v>
      </c>
      <c r="G12" s="36">
        <f t="shared" si="1"/>
        <v>387.7551020408163</v>
      </c>
      <c r="H12" s="49">
        <f t="shared" si="2"/>
        <v>11</v>
      </c>
      <c r="I12" s="16">
        <v>-210</v>
      </c>
      <c r="J12" s="36">
        <f t="shared" si="3"/>
        <v>901.1111111111111</v>
      </c>
      <c r="K12" s="49">
        <f t="shared" si="4"/>
        <v>5</v>
      </c>
      <c r="L12" s="44">
        <f t="shared" si="5"/>
        <v>1288.8662131519275</v>
      </c>
      <c r="M12" s="49">
        <f t="shared" si="6"/>
        <v>6</v>
      </c>
      <c r="N12" s="16">
        <v>-829</v>
      </c>
      <c r="O12" s="36">
        <f t="shared" si="7"/>
        <v>600</v>
      </c>
      <c r="P12" s="49">
        <f t="shared" si="8"/>
        <v>7</v>
      </c>
      <c r="Q12" s="56">
        <f t="shared" si="9"/>
        <v>1888.8662131519275</v>
      </c>
      <c r="R12" s="49">
        <f t="shared" si="10"/>
        <v>8</v>
      </c>
      <c r="S12" s="16">
        <v>-1940</v>
      </c>
      <c r="T12" s="36">
        <f t="shared" si="11"/>
        <v>1</v>
      </c>
      <c r="U12" s="49">
        <f t="shared" si="12"/>
        <v>12</v>
      </c>
      <c r="V12" s="56">
        <f t="shared" si="13"/>
        <v>1889.8662131519275</v>
      </c>
    </row>
    <row r="13" spans="1:22" ht="27.75" customHeight="1">
      <c r="A13" s="30">
        <f t="shared" si="0"/>
        <v>11</v>
      </c>
      <c r="B13" s="15">
        <v>1</v>
      </c>
      <c r="C13" s="60" t="s">
        <v>23</v>
      </c>
      <c r="D13" s="60" t="s">
        <v>24</v>
      </c>
      <c r="E13" s="17" t="s">
        <v>26</v>
      </c>
      <c r="F13" s="16">
        <v>-1030</v>
      </c>
      <c r="G13" s="36">
        <f t="shared" si="1"/>
        <v>380.95238095238096</v>
      </c>
      <c r="H13" s="49">
        <f t="shared" si="2"/>
        <v>12</v>
      </c>
      <c r="I13" s="16">
        <v>-380</v>
      </c>
      <c r="J13" s="36">
        <f t="shared" si="3"/>
        <v>712.2222222222222</v>
      </c>
      <c r="K13" s="49">
        <f t="shared" si="4"/>
        <v>9</v>
      </c>
      <c r="L13" s="44">
        <f t="shared" si="5"/>
        <v>1093.1746031746031</v>
      </c>
      <c r="M13" s="49">
        <f t="shared" si="6"/>
        <v>9</v>
      </c>
      <c r="N13" s="16">
        <v>-1386</v>
      </c>
      <c r="O13" s="36">
        <f t="shared" si="7"/>
        <v>256.17283950617286</v>
      </c>
      <c r="P13" s="49">
        <f t="shared" si="8"/>
        <v>11</v>
      </c>
      <c r="Q13" s="56">
        <f t="shared" si="9"/>
        <v>1349.347442680776</v>
      </c>
      <c r="R13" s="49">
        <f t="shared" si="10"/>
        <v>12</v>
      </c>
      <c r="S13" s="16">
        <v>-1170</v>
      </c>
      <c r="T13" s="36">
        <f t="shared" si="11"/>
        <v>111.11111111111111</v>
      </c>
      <c r="U13" s="49">
        <f t="shared" si="12"/>
        <v>10</v>
      </c>
      <c r="V13" s="56">
        <f t="shared" si="13"/>
        <v>1460.4585537918872</v>
      </c>
    </row>
    <row r="14" spans="1:22" ht="27.75" customHeight="1">
      <c r="A14" s="30">
        <f t="shared" si="0"/>
        <v>12</v>
      </c>
      <c r="B14" s="15">
        <v>3</v>
      </c>
      <c r="C14" s="60" t="s">
        <v>28</v>
      </c>
      <c r="D14" s="60" t="s">
        <v>29</v>
      </c>
      <c r="E14" s="17" t="s">
        <v>26</v>
      </c>
      <c r="F14" s="16">
        <v>-1030</v>
      </c>
      <c r="G14" s="36">
        <f t="shared" si="1"/>
        <v>380.95238095238096</v>
      </c>
      <c r="H14" s="49">
        <f t="shared" si="2"/>
        <v>12</v>
      </c>
      <c r="I14" s="16">
        <v>-368</v>
      </c>
      <c r="J14" s="36">
        <f t="shared" si="3"/>
        <v>725.5555555555555</v>
      </c>
      <c r="K14" s="49">
        <f t="shared" si="4"/>
        <v>8</v>
      </c>
      <c r="L14" s="44">
        <f t="shared" si="5"/>
        <v>1106.5079365079364</v>
      </c>
      <c r="M14" s="49">
        <f t="shared" si="6"/>
        <v>8</v>
      </c>
      <c r="N14" s="16">
        <v>-1395</v>
      </c>
      <c r="O14" s="36">
        <f t="shared" si="7"/>
        <v>250.6172839506173</v>
      </c>
      <c r="P14" s="49">
        <f t="shared" si="8"/>
        <v>12</v>
      </c>
      <c r="Q14" s="56">
        <f t="shared" si="9"/>
        <v>1357.1252204585537</v>
      </c>
      <c r="R14" s="49">
        <f t="shared" si="10"/>
        <v>10</v>
      </c>
      <c r="S14" s="16">
        <v>-1180</v>
      </c>
      <c r="T14" s="36">
        <f t="shared" si="11"/>
        <v>103.17460317460318</v>
      </c>
      <c r="U14" s="49">
        <f t="shared" si="12"/>
        <v>11</v>
      </c>
      <c r="V14" s="56">
        <f t="shared" si="13"/>
        <v>1460.2998236331568</v>
      </c>
    </row>
    <row r="15" spans="1:22" ht="27.75" customHeight="1" thickBot="1">
      <c r="A15" s="135">
        <f t="shared" si="0"/>
        <v>13</v>
      </c>
      <c r="B15" s="78">
        <v>2</v>
      </c>
      <c r="C15" s="129" t="s">
        <v>27</v>
      </c>
      <c r="D15" s="129" t="s">
        <v>25</v>
      </c>
      <c r="E15" s="58" t="s">
        <v>26</v>
      </c>
      <c r="F15" s="79">
        <v>-300</v>
      </c>
      <c r="G15" s="80">
        <f t="shared" si="1"/>
        <v>877.5510204081633</v>
      </c>
      <c r="H15" s="81">
        <f t="shared" si="2"/>
        <v>2</v>
      </c>
      <c r="I15" s="79" t="s">
        <v>19</v>
      </c>
      <c r="J15" s="80">
        <f t="shared" si="3"/>
        <v>0</v>
      </c>
      <c r="K15" s="81">
        <f t="shared" si="4"/>
        <v>13</v>
      </c>
      <c r="L15" s="84">
        <f t="shared" si="5"/>
        <v>877.5510204081633</v>
      </c>
      <c r="M15" s="81">
        <f t="shared" si="6"/>
        <v>13</v>
      </c>
      <c r="N15" s="79" t="s">
        <v>19</v>
      </c>
      <c r="O15" s="80">
        <f t="shared" si="7"/>
        <v>0</v>
      </c>
      <c r="P15" s="81">
        <f t="shared" si="8"/>
        <v>13</v>
      </c>
      <c r="Q15" s="85">
        <f t="shared" si="9"/>
        <v>877.5510204081633</v>
      </c>
      <c r="R15" s="81">
        <f t="shared" si="10"/>
        <v>13</v>
      </c>
      <c r="S15" s="79" t="s">
        <v>19</v>
      </c>
      <c r="T15" s="80">
        <f t="shared" si="11"/>
        <v>0</v>
      </c>
      <c r="U15" s="81">
        <f t="shared" si="12"/>
        <v>13</v>
      </c>
      <c r="V15" s="85">
        <f t="shared" si="13"/>
        <v>877.5510204081633</v>
      </c>
    </row>
    <row r="16" spans="1:22" ht="12.75">
      <c r="A16" s="31"/>
      <c r="B16" s="18"/>
      <c r="C16" s="19"/>
      <c r="D16" s="20"/>
      <c r="E16" s="18"/>
      <c r="F16" s="18"/>
      <c r="G16" s="37"/>
      <c r="H16" s="37"/>
      <c r="I16" s="21"/>
      <c r="J16" s="37"/>
      <c r="K16" s="37"/>
      <c r="L16" s="37"/>
      <c r="M16" s="37"/>
      <c r="N16" s="21"/>
      <c r="O16" s="37"/>
      <c r="P16" s="53"/>
      <c r="Q16" s="57"/>
      <c r="R16" s="37"/>
      <c r="S16" s="21"/>
      <c r="T16" s="37"/>
      <c r="U16" s="53"/>
      <c r="V16" s="57"/>
    </row>
    <row r="17" spans="1:22" ht="12.75">
      <c r="A17" s="32"/>
      <c r="G17" s="38" t="s">
        <v>14</v>
      </c>
      <c r="H17" s="50"/>
      <c r="I17" s="25"/>
      <c r="J17" s="38" t="s">
        <v>15</v>
      </c>
      <c r="K17" s="50"/>
      <c r="L17" s="45"/>
      <c r="M17" s="50"/>
      <c r="N17" s="25"/>
      <c r="O17" s="38" t="s">
        <v>18</v>
      </c>
      <c r="P17" s="50"/>
      <c r="Q17" s="45"/>
      <c r="R17" s="50"/>
      <c r="S17" s="25"/>
      <c r="T17" s="38" t="s">
        <v>22</v>
      </c>
      <c r="U17" s="50"/>
      <c r="V17" s="45"/>
    </row>
    <row r="18" spans="1:20" ht="12.75">
      <c r="A18" s="32"/>
      <c r="G18" s="26">
        <f>15*90+2*60</f>
        <v>1470</v>
      </c>
      <c r="I18" s="27"/>
      <c r="J18" s="26">
        <f>10*90</f>
        <v>900</v>
      </c>
      <c r="L18" s="46"/>
      <c r="N18" s="27"/>
      <c r="O18" s="26">
        <f>18*90</f>
        <v>1620</v>
      </c>
      <c r="S18" s="27"/>
      <c r="T18" s="26">
        <f>14*90</f>
        <v>1260</v>
      </c>
    </row>
    <row r="19" ht="12.75">
      <c r="A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ht="12.75">
      <c r="A33" s="32"/>
    </row>
    <row r="34" ht="12.75">
      <c r="A34" s="32"/>
    </row>
    <row r="35" ht="12.75">
      <c r="A35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</sheetData>
  <dataValidations count="2">
    <dataValidation type="custom" showErrorMessage="1" errorTitle="błąd DANEJ" error="Wartość tej komórki powinna zawierać się pomiędzy 90 a 5000" sqref="G18 J18 O18 T18">
      <formula1>AND(G18&gt;=90,G18&lt;5000)</formula1>
    </dataValidation>
    <dataValidation type="custom" showErrorMessage="1" errorTitle="błąd DANEJ" error="Dozwolone wartości dla tego pola to: &#10;1. Liczba UJEMNA &gt;-2500;&#10;2. NKL - dyskwalifikacja;&#10;3. ABS - nie wystartował;" sqref="S3:S15 I3:I15 F3:F15 N3:N15">
      <formula1>OR(AND(S3&lt;=0,S3&gt;=-2500),S3="nkl",S3="abs")</formula1>
    </dataValidation>
  </dataValidations>
  <printOptions horizontalCentered="1"/>
  <pageMargins left="0.1968503937007874" right="0.1968503937007874" top="0.9448818897637796" bottom="0.7874015748031497" header="0.3937007874015748" footer="0.5118110236220472"/>
  <pageSetup fitToHeight="1" fitToWidth="1" horizontalDpi="300" verticalDpi="300" orientation="landscape" paperSize="9" scale="98" r:id="rId1"/>
  <headerFooter alignWithMargins="0">
    <oddHeader>&amp;C&amp;"Times New Roman CE,Standardowy"&amp;14XVI Mistrzostwa Polski w Nocnych MnO
Klasyfikacja generalna kategorii TJ&amp;R
ost. modyfikacja:
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tabSelected="1" workbookViewId="0" topLeftCell="A1">
      <pane xSplit="5" ySplit="2" topLeftCell="F2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75390625" style="33" customWidth="1"/>
    <col min="2" max="2" width="4.25390625" style="22" customWidth="1"/>
    <col min="3" max="3" width="10.25390625" style="23" customWidth="1"/>
    <col min="4" max="4" width="12.25390625" style="24" customWidth="1"/>
    <col min="5" max="5" width="16.00390625" style="22" customWidth="1"/>
    <col min="6" max="6" width="5.25390625" style="14" customWidth="1"/>
    <col min="7" max="7" width="5.25390625" style="39" customWidth="1"/>
    <col min="8" max="8" width="3.75390625" style="51" customWidth="1"/>
    <col min="9" max="9" width="5.25390625" style="14" customWidth="1"/>
    <col min="10" max="10" width="5.25390625" style="41" customWidth="1"/>
    <col min="11" max="11" width="3.75390625" style="51" customWidth="1"/>
    <col min="12" max="12" width="5.25390625" style="41" customWidth="1"/>
    <col min="13" max="13" width="3.75390625" style="51" customWidth="1"/>
    <col min="14" max="14" width="5.25390625" style="14" customWidth="1"/>
    <col min="15" max="15" width="5.25390625" style="41" customWidth="1"/>
    <col min="16" max="16" width="3.75390625" style="51" customWidth="1"/>
    <col min="17" max="17" width="5.25390625" style="41" customWidth="1"/>
    <col min="18" max="18" width="5.125" style="51" bestFit="1" customWidth="1"/>
    <col min="19" max="19" width="5.25390625" style="14" customWidth="1"/>
    <col min="20" max="20" width="5.25390625" style="41" customWidth="1"/>
    <col min="21" max="21" width="3.75390625" style="51" customWidth="1"/>
    <col min="22" max="22" width="5.25390625" style="41" customWidth="1"/>
    <col min="23" max="16384" width="9.125" style="14" customWidth="1"/>
  </cols>
  <sheetData>
    <row r="1" spans="1:22" s="7" customFormat="1" ht="38.25" customHeight="1">
      <c r="A1" s="28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89"/>
      <c r="G1" s="34" t="s">
        <v>5</v>
      </c>
      <c r="H1" s="90"/>
      <c r="I1" s="64"/>
      <c r="J1" s="34" t="s">
        <v>6</v>
      </c>
      <c r="K1" s="47"/>
      <c r="L1" s="42" t="s">
        <v>7</v>
      </c>
      <c r="M1" s="137" t="s">
        <v>7</v>
      </c>
      <c r="N1" s="157" t="s">
        <v>16</v>
      </c>
      <c r="O1" s="158"/>
      <c r="P1" s="159"/>
      <c r="Q1" s="142" t="s">
        <v>17</v>
      </c>
      <c r="R1" s="143" t="s">
        <v>17</v>
      </c>
      <c r="S1" s="64"/>
      <c r="T1" s="34" t="s">
        <v>20</v>
      </c>
      <c r="U1" s="47"/>
      <c r="V1" s="54" t="s">
        <v>21</v>
      </c>
    </row>
    <row r="2" spans="1:22" ht="28.5" customHeight="1" thickBot="1">
      <c r="A2" s="29" t="s">
        <v>8</v>
      </c>
      <c r="B2" s="8" t="s">
        <v>9</v>
      </c>
      <c r="C2" s="9"/>
      <c r="D2" s="10"/>
      <c r="E2" s="88"/>
      <c r="F2" s="152" t="s">
        <v>10</v>
      </c>
      <c r="G2" s="35" t="s">
        <v>11</v>
      </c>
      <c r="H2" s="98" t="s">
        <v>12</v>
      </c>
      <c r="I2" s="12" t="s">
        <v>10</v>
      </c>
      <c r="J2" s="40" t="s">
        <v>11</v>
      </c>
      <c r="K2" s="48" t="s">
        <v>12</v>
      </c>
      <c r="L2" s="43" t="s">
        <v>13</v>
      </c>
      <c r="M2" s="138" t="s">
        <v>12</v>
      </c>
      <c r="N2" s="96" t="s">
        <v>10</v>
      </c>
      <c r="O2" s="147" t="s">
        <v>11</v>
      </c>
      <c r="P2" s="147" t="s">
        <v>12</v>
      </c>
      <c r="Q2" s="148" t="s">
        <v>13</v>
      </c>
      <c r="R2" s="149" t="s">
        <v>12</v>
      </c>
      <c r="S2" s="12" t="s">
        <v>10</v>
      </c>
      <c r="T2" s="40" t="s">
        <v>11</v>
      </c>
      <c r="U2" s="48" t="s">
        <v>12</v>
      </c>
      <c r="V2" s="55" t="s">
        <v>13</v>
      </c>
    </row>
    <row r="3" spans="1:22" ht="27.75" customHeight="1">
      <c r="A3" s="30">
        <f aca="true" t="shared" si="0" ref="A3:A34">RANK(V3,$V$3:$V$34,0)</f>
        <v>1</v>
      </c>
      <c r="B3" s="15">
        <v>8</v>
      </c>
      <c r="C3" s="60" t="s">
        <v>92</v>
      </c>
      <c r="D3" s="60" t="s">
        <v>93</v>
      </c>
      <c r="E3" s="150" t="s">
        <v>68</v>
      </c>
      <c r="F3" s="153">
        <v>-25</v>
      </c>
      <c r="G3" s="36">
        <f aca="true" t="shared" si="1" ref="G3:G34">IF(OR(F3="NKL",F3="ABS"),0,IF(ABS(F3)&gt;=(StE1+ABS(MAX($F$3:$F$36))),1,1000*(StE1-ABS(F3)+ABS(MAX($F$3:$F$36)))/StE1))</f>
        <v>985.6321839080459</v>
      </c>
      <c r="H3" s="69">
        <f aca="true" t="shared" si="2" ref="H3:H34">RANK(G3,$G$3:$G$34,0)</f>
        <v>2</v>
      </c>
      <c r="I3" s="65">
        <v>-56</v>
      </c>
      <c r="J3" s="36">
        <f aca="true" t="shared" si="3" ref="J3:J34">IF(OR(I3="NKL",I3="ABS"),0,IF(ABS(I3)&gt;=(StE2+ABS(MAX($I$3:$I$36))),1,1000*(StE2-ABS(I3)+ABS(MAX($I$3:$I$36)))/StE2))</f>
        <v>1000</v>
      </c>
      <c r="K3" s="49">
        <f aca="true" t="shared" si="4" ref="K3:K34">RANK(J3,$J$3:$J$34,0)</f>
        <v>1</v>
      </c>
      <c r="L3" s="44">
        <f aca="true" t="shared" si="5" ref="L3:L34">G3+J3</f>
        <v>1985.632183908046</v>
      </c>
      <c r="M3" s="139">
        <f aca="true" t="shared" si="6" ref="M3:M34">RANK(L3,$L$3:$L$34,0)</f>
        <v>1</v>
      </c>
      <c r="N3" s="94">
        <v>-70</v>
      </c>
      <c r="O3" s="145">
        <f aca="true" t="shared" si="7" ref="O3:O34">IF(OR(N3="NKL",N3="ABS"),0,IF(ABS(N3)&gt;=(StE3+ABS(MAX($N$3:$N$36))),1,1000*(StE3-ABS(N3)+ABS(MAX($N$3:$N$36)))/StE3))</f>
        <v>976.6666666666666</v>
      </c>
      <c r="P3" s="95">
        <f aca="true" t="shared" si="8" ref="P3:P34">RANK(O3,$O$3:$O$34,0)</f>
        <v>4</v>
      </c>
      <c r="Q3" s="146">
        <f aca="true" t="shared" si="9" ref="Q3:Q34">L3+O3</f>
        <v>2962.2988505747126</v>
      </c>
      <c r="R3" s="77">
        <f aca="true" t="shared" si="10" ref="R3:R34">RANK(Q3,$Q$3:$Q$34,0)</f>
        <v>1</v>
      </c>
      <c r="S3" s="65">
        <v>-58</v>
      </c>
      <c r="T3" s="36">
        <f aca="true" t="shared" si="11" ref="T3:T34">IF(OR(S3="NKL",S3="ABS"),0,IF(ABS(S3)&gt;=(stE4+ABS(MAX($S$3:$S$36))),1,1000*(stE4-ABS(S3)+ABS(MAX($S$3:$S$36)))/stE4))</f>
        <v>973.6111111111111</v>
      </c>
      <c r="U3" s="49">
        <f aca="true" t="shared" si="12" ref="U3:U34">RANK(T3,$T$3:$T$34,0)</f>
        <v>9</v>
      </c>
      <c r="V3" s="56">
        <f aca="true" t="shared" si="13" ref="V3:V34">Q3+T3</f>
        <v>3935.909961685824</v>
      </c>
    </row>
    <row r="4" spans="1:22" ht="27.75" customHeight="1">
      <c r="A4" s="30">
        <f t="shared" si="0"/>
        <v>2</v>
      </c>
      <c r="B4" s="15">
        <v>16</v>
      </c>
      <c r="C4" s="60" t="s">
        <v>126</v>
      </c>
      <c r="D4" s="60" t="s">
        <v>127</v>
      </c>
      <c r="E4" s="150" t="s">
        <v>128</v>
      </c>
      <c r="F4" s="153">
        <v>0</v>
      </c>
      <c r="G4" s="36">
        <f t="shared" si="1"/>
        <v>1000</v>
      </c>
      <c r="H4" s="69">
        <f t="shared" si="2"/>
        <v>1</v>
      </c>
      <c r="I4" s="65">
        <v>-190</v>
      </c>
      <c r="J4" s="36">
        <f t="shared" si="3"/>
        <v>875.925925925926</v>
      </c>
      <c r="K4" s="49">
        <f t="shared" si="4"/>
        <v>2</v>
      </c>
      <c r="L4" s="44">
        <f t="shared" si="5"/>
        <v>1875.925925925926</v>
      </c>
      <c r="M4" s="139">
        <f t="shared" si="6"/>
        <v>2</v>
      </c>
      <c r="N4" s="91">
        <v>-85</v>
      </c>
      <c r="O4" s="136">
        <f t="shared" si="7"/>
        <v>968.3333333333334</v>
      </c>
      <c r="P4" s="87">
        <f t="shared" si="8"/>
        <v>7</v>
      </c>
      <c r="Q4" s="44">
        <f t="shared" si="9"/>
        <v>2844.2592592592596</v>
      </c>
      <c r="R4" s="72">
        <f t="shared" si="10"/>
        <v>2</v>
      </c>
      <c r="S4" s="65">
        <v>-43</v>
      </c>
      <c r="T4" s="36">
        <f t="shared" si="11"/>
        <v>984.0277777777778</v>
      </c>
      <c r="U4" s="49">
        <f t="shared" si="12"/>
        <v>3</v>
      </c>
      <c r="V4" s="56">
        <f t="shared" si="13"/>
        <v>3828.2870370370374</v>
      </c>
    </row>
    <row r="5" spans="1:22" ht="27.75" customHeight="1">
      <c r="A5" s="30">
        <f t="shared" si="0"/>
        <v>3</v>
      </c>
      <c r="B5" s="15">
        <v>7</v>
      </c>
      <c r="C5" s="60" t="s">
        <v>82</v>
      </c>
      <c r="D5" s="60" t="s">
        <v>83</v>
      </c>
      <c r="E5" s="150" t="s">
        <v>84</v>
      </c>
      <c r="F5" s="153">
        <v>-125</v>
      </c>
      <c r="G5" s="36">
        <f t="shared" si="1"/>
        <v>928.1609195402299</v>
      </c>
      <c r="H5" s="69">
        <f t="shared" si="2"/>
        <v>7</v>
      </c>
      <c r="I5" s="65">
        <v>-380</v>
      </c>
      <c r="J5" s="36">
        <f t="shared" si="3"/>
        <v>700</v>
      </c>
      <c r="K5" s="49">
        <f t="shared" si="4"/>
        <v>6</v>
      </c>
      <c r="L5" s="44">
        <f t="shared" si="5"/>
        <v>1628.1609195402298</v>
      </c>
      <c r="M5" s="139">
        <f t="shared" si="6"/>
        <v>3</v>
      </c>
      <c r="N5" s="91">
        <v>-95</v>
      </c>
      <c r="O5" s="136">
        <f t="shared" si="7"/>
        <v>962.7777777777778</v>
      </c>
      <c r="P5" s="87">
        <f t="shared" si="8"/>
        <v>8</v>
      </c>
      <c r="Q5" s="44">
        <f t="shared" si="9"/>
        <v>2590.9386973180076</v>
      </c>
      <c r="R5" s="72">
        <f t="shared" si="10"/>
        <v>3</v>
      </c>
      <c r="S5" s="65">
        <v>-54</v>
      </c>
      <c r="T5" s="36">
        <f t="shared" si="11"/>
        <v>976.3888888888889</v>
      </c>
      <c r="U5" s="49">
        <f t="shared" si="12"/>
        <v>6</v>
      </c>
      <c r="V5" s="56">
        <f t="shared" si="13"/>
        <v>3567.3275862068967</v>
      </c>
    </row>
    <row r="6" spans="1:22" ht="27.75" customHeight="1">
      <c r="A6" s="30">
        <f t="shared" si="0"/>
        <v>4</v>
      </c>
      <c r="B6" s="15">
        <v>28</v>
      </c>
      <c r="C6" s="60" t="s">
        <v>85</v>
      </c>
      <c r="D6" s="60" t="s">
        <v>86</v>
      </c>
      <c r="E6" s="150" t="s">
        <v>107</v>
      </c>
      <c r="F6" s="153">
        <v>-385</v>
      </c>
      <c r="G6" s="36">
        <f t="shared" si="1"/>
        <v>778.735632183908</v>
      </c>
      <c r="H6" s="69">
        <f t="shared" si="2"/>
        <v>16</v>
      </c>
      <c r="I6" s="65">
        <v>-280</v>
      </c>
      <c r="J6" s="36">
        <f t="shared" si="3"/>
        <v>792.5925925925926</v>
      </c>
      <c r="K6" s="49">
        <f t="shared" si="4"/>
        <v>4</v>
      </c>
      <c r="L6" s="44">
        <f t="shared" si="5"/>
        <v>1571.3282247765005</v>
      </c>
      <c r="M6" s="139">
        <f t="shared" si="6"/>
        <v>4</v>
      </c>
      <c r="N6" s="91">
        <v>-96</v>
      </c>
      <c r="O6" s="136">
        <f t="shared" si="7"/>
        <v>962.2222222222222</v>
      </c>
      <c r="P6" s="87">
        <f t="shared" si="8"/>
        <v>9</v>
      </c>
      <c r="Q6" s="44">
        <f t="shared" si="9"/>
        <v>2533.5504469987227</v>
      </c>
      <c r="R6" s="72">
        <f t="shared" si="10"/>
        <v>4</v>
      </c>
      <c r="S6" s="65">
        <v>-48</v>
      </c>
      <c r="T6" s="36">
        <f t="shared" si="11"/>
        <v>980.5555555555555</v>
      </c>
      <c r="U6" s="49">
        <f t="shared" si="12"/>
        <v>4</v>
      </c>
      <c r="V6" s="56">
        <f t="shared" si="13"/>
        <v>3514.1060025542783</v>
      </c>
    </row>
    <row r="7" spans="1:22" ht="27.75" customHeight="1">
      <c r="A7" s="30">
        <f t="shared" si="0"/>
        <v>5</v>
      </c>
      <c r="B7" s="15">
        <v>30</v>
      </c>
      <c r="C7" s="60" t="s">
        <v>89</v>
      </c>
      <c r="D7" s="60" t="s">
        <v>87</v>
      </c>
      <c r="E7" s="150" t="s">
        <v>88</v>
      </c>
      <c r="F7" s="153">
        <v>-25</v>
      </c>
      <c r="G7" s="36">
        <f t="shared" si="1"/>
        <v>985.6321839080459</v>
      </c>
      <c r="H7" s="69">
        <f t="shared" si="2"/>
        <v>2</v>
      </c>
      <c r="I7" s="65">
        <v>-560</v>
      </c>
      <c r="J7" s="36">
        <f t="shared" si="3"/>
        <v>533.3333333333334</v>
      </c>
      <c r="K7" s="49">
        <f t="shared" si="4"/>
        <v>11</v>
      </c>
      <c r="L7" s="44">
        <f t="shared" si="5"/>
        <v>1518.9655172413793</v>
      </c>
      <c r="M7" s="139">
        <f t="shared" si="6"/>
        <v>7</v>
      </c>
      <c r="N7" s="91">
        <v>-100</v>
      </c>
      <c r="O7" s="136">
        <f t="shared" si="7"/>
        <v>960</v>
      </c>
      <c r="P7" s="87">
        <f t="shared" si="8"/>
        <v>10</v>
      </c>
      <c r="Q7" s="44">
        <f t="shared" si="9"/>
        <v>2478.9655172413795</v>
      </c>
      <c r="R7" s="72">
        <f t="shared" si="10"/>
        <v>6</v>
      </c>
      <c r="S7" s="65">
        <v>-20</v>
      </c>
      <c r="T7" s="36">
        <f t="shared" si="11"/>
        <v>1000</v>
      </c>
      <c r="U7" s="49">
        <f t="shared" si="12"/>
        <v>1</v>
      </c>
      <c r="V7" s="56">
        <f t="shared" si="13"/>
        <v>3478.9655172413795</v>
      </c>
    </row>
    <row r="8" spans="1:22" ht="27.75" customHeight="1">
      <c r="A8" s="30">
        <f t="shared" si="0"/>
        <v>6</v>
      </c>
      <c r="B8" s="15">
        <v>5</v>
      </c>
      <c r="C8" s="60" t="s">
        <v>129</v>
      </c>
      <c r="D8" s="60" t="s">
        <v>130</v>
      </c>
      <c r="E8" s="150" t="s">
        <v>59</v>
      </c>
      <c r="F8" s="153">
        <v>-440</v>
      </c>
      <c r="G8" s="36">
        <f t="shared" si="1"/>
        <v>747.1264367816092</v>
      </c>
      <c r="H8" s="69">
        <f t="shared" si="2"/>
        <v>18</v>
      </c>
      <c r="I8" s="65">
        <v>-340</v>
      </c>
      <c r="J8" s="36">
        <f t="shared" si="3"/>
        <v>737.0370370370371</v>
      </c>
      <c r="K8" s="49">
        <f t="shared" si="4"/>
        <v>5</v>
      </c>
      <c r="L8" s="44">
        <f t="shared" si="5"/>
        <v>1484.1634738186463</v>
      </c>
      <c r="M8" s="139">
        <f t="shared" si="6"/>
        <v>8</v>
      </c>
      <c r="N8" s="91">
        <v>-69</v>
      </c>
      <c r="O8" s="136">
        <f t="shared" si="7"/>
        <v>977.2222222222222</v>
      </c>
      <c r="P8" s="87">
        <f t="shared" si="8"/>
        <v>3</v>
      </c>
      <c r="Q8" s="44">
        <f t="shared" si="9"/>
        <v>2461.3856960408684</v>
      </c>
      <c r="R8" s="72">
        <f t="shared" si="10"/>
        <v>7</v>
      </c>
      <c r="S8" s="65">
        <v>-54</v>
      </c>
      <c r="T8" s="36">
        <f t="shared" si="11"/>
        <v>976.3888888888889</v>
      </c>
      <c r="U8" s="49">
        <f t="shared" si="12"/>
        <v>6</v>
      </c>
      <c r="V8" s="56">
        <f t="shared" si="13"/>
        <v>3437.774584929757</v>
      </c>
    </row>
    <row r="9" spans="1:22" ht="27.75" customHeight="1">
      <c r="A9" s="30">
        <f t="shared" si="0"/>
        <v>7</v>
      </c>
      <c r="B9" s="15">
        <v>25</v>
      </c>
      <c r="C9" s="60" t="s">
        <v>66</v>
      </c>
      <c r="D9" s="60" t="s">
        <v>67</v>
      </c>
      <c r="E9" s="150" t="s">
        <v>68</v>
      </c>
      <c r="F9" s="153">
        <v>-25</v>
      </c>
      <c r="G9" s="36">
        <f t="shared" si="1"/>
        <v>985.6321839080459</v>
      </c>
      <c r="H9" s="69">
        <f t="shared" si="2"/>
        <v>2</v>
      </c>
      <c r="I9" s="65">
        <v>-540</v>
      </c>
      <c r="J9" s="36">
        <f t="shared" si="3"/>
        <v>551.8518518518518</v>
      </c>
      <c r="K9" s="49">
        <f t="shared" si="4"/>
        <v>9</v>
      </c>
      <c r="L9" s="44">
        <f t="shared" si="5"/>
        <v>1537.4840357598978</v>
      </c>
      <c r="M9" s="139">
        <f t="shared" si="6"/>
        <v>6</v>
      </c>
      <c r="N9" s="91">
        <v>-116</v>
      </c>
      <c r="O9" s="136">
        <f t="shared" si="7"/>
        <v>951.1111111111111</v>
      </c>
      <c r="P9" s="87">
        <f t="shared" si="8"/>
        <v>12</v>
      </c>
      <c r="Q9" s="44">
        <f t="shared" si="9"/>
        <v>2488.595146871009</v>
      </c>
      <c r="R9" s="72">
        <f t="shared" si="10"/>
        <v>5</v>
      </c>
      <c r="S9" s="65">
        <v>-200</v>
      </c>
      <c r="T9" s="36">
        <f t="shared" si="11"/>
        <v>875</v>
      </c>
      <c r="U9" s="49">
        <f t="shared" si="12"/>
        <v>13</v>
      </c>
      <c r="V9" s="56">
        <f t="shared" si="13"/>
        <v>3363.595146871009</v>
      </c>
    </row>
    <row r="10" spans="1:22" ht="27.75" customHeight="1">
      <c r="A10" s="30">
        <f t="shared" si="0"/>
        <v>8</v>
      </c>
      <c r="B10" s="15">
        <v>20</v>
      </c>
      <c r="C10" s="61" t="s">
        <v>49</v>
      </c>
      <c r="D10" s="61" t="s">
        <v>50</v>
      </c>
      <c r="E10" s="150" t="s">
        <v>48</v>
      </c>
      <c r="F10" s="153">
        <v>-655</v>
      </c>
      <c r="G10" s="36">
        <f t="shared" si="1"/>
        <v>623.5632183908046</v>
      </c>
      <c r="H10" s="69">
        <f t="shared" si="2"/>
        <v>22</v>
      </c>
      <c r="I10" s="65">
        <v>-219</v>
      </c>
      <c r="J10" s="36">
        <f t="shared" si="3"/>
        <v>849.074074074074</v>
      </c>
      <c r="K10" s="49">
        <f t="shared" si="4"/>
        <v>3</v>
      </c>
      <c r="L10" s="44">
        <f t="shared" si="5"/>
        <v>1472.6372924648786</v>
      </c>
      <c r="M10" s="139">
        <f t="shared" si="6"/>
        <v>9</v>
      </c>
      <c r="N10" s="91">
        <v>-175</v>
      </c>
      <c r="O10" s="136">
        <f t="shared" si="7"/>
        <v>918.3333333333334</v>
      </c>
      <c r="P10" s="87">
        <f t="shared" si="8"/>
        <v>16</v>
      </c>
      <c r="Q10" s="44">
        <f t="shared" si="9"/>
        <v>2390.970625798212</v>
      </c>
      <c r="R10" s="72">
        <f t="shared" si="10"/>
        <v>9</v>
      </c>
      <c r="S10" s="65">
        <v>-68</v>
      </c>
      <c r="T10" s="36">
        <f t="shared" si="11"/>
        <v>966.6666666666666</v>
      </c>
      <c r="U10" s="49">
        <f t="shared" si="12"/>
        <v>10</v>
      </c>
      <c r="V10" s="56">
        <f t="shared" si="13"/>
        <v>3357.6372924648786</v>
      </c>
    </row>
    <row r="11" spans="1:22" ht="27.75" customHeight="1">
      <c r="A11" s="30">
        <f t="shared" si="0"/>
        <v>9</v>
      </c>
      <c r="B11" s="15">
        <v>2</v>
      </c>
      <c r="C11" s="60" t="s">
        <v>46</v>
      </c>
      <c r="D11" s="60" t="s">
        <v>69</v>
      </c>
      <c r="E11" s="150" t="s">
        <v>51</v>
      </c>
      <c r="F11" s="153">
        <v>-105</v>
      </c>
      <c r="G11" s="36">
        <f t="shared" si="1"/>
        <v>939.6551724137931</v>
      </c>
      <c r="H11" s="69">
        <f t="shared" si="2"/>
        <v>6</v>
      </c>
      <c r="I11" s="65">
        <v>-580</v>
      </c>
      <c r="J11" s="36">
        <f t="shared" si="3"/>
        <v>514.8148148148148</v>
      </c>
      <c r="K11" s="49">
        <f t="shared" si="4"/>
        <v>12</v>
      </c>
      <c r="L11" s="44">
        <f t="shared" si="5"/>
        <v>1454.4699872286078</v>
      </c>
      <c r="M11" s="139">
        <f t="shared" si="6"/>
        <v>10</v>
      </c>
      <c r="N11" s="91">
        <v>-102</v>
      </c>
      <c r="O11" s="136">
        <f t="shared" si="7"/>
        <v>958.8888888888889</v>
      </c>
      <c r="P11" s="87">
        <f t="shared" si="8"/>
        <v>11</v>
      </c>
      <c r="Q11" s="44">
        <f t="shared" si="9"/>
        <v>2413.358876117497</v>
      </c>
      <c r="R11" s="72">
        <f t="shared" si="10"/>
        <v>8</v>
      </c>
      <c r="S11" s="65">
        <v>-145</v>
      </c>
      <c r="T11" s="36">
        <f t="shared" si="11"/>
        <v>913.1944444444445</v>
      </c>
      <c r="U11" s="49">
        <f t="shared" si="12"/>
        <v>11</v>
      </c>
      <c r="V11" s="56">
        <f t="shared" si="13"/>
        <v>3326.5533205619413</v>
      </c>
    </row>
    <row r="12" spans="1:22" ht="27.75" customHeight="1">
      <c r="A12" s="30">
        <f t="shared" si="0"/>
        <v>10</v>
      </c>
      <c r="B12" s="15">
        <v>3</v>
      </c>
      <c r="C12" s="60" t="s">
        <v>99</v>
      </c>
      <c r="D12" s="60" t="s">
        <v>134</v>
      </c>
      <c r="E12" s="150" t="s">
        <v>100</v>
      </c>
      <c r="F12" s="153">
        <v>-25</v>
      </c>
      <c r="G12" s="36">
        <f t="shared" si="1"/>
        <v>985.6321839080459</v>
      </c>
      <c r="H12" s="69">
        <f t="shared" si="2"/>
        <v>2</v>
      </c>
      <c r="I12" s="65">
        <v>-630</v>
      </c>
      <c r="J12" s="36">
        <f t="shared" si="3"/>
        <v>468.51851851851853</v>
      </c>
      <c r="K12" s="49">
        <f t="shared" si="4"/>
        <v>17</v>
      </c>
      <c r="L12" s="44">
        <f t="shared" si="5"/>
        <v>1454.1507024265645</v>
      </c>
      <c r="M12" s="139">
        <f t="shared" si="6"/>
        <v>11</v>
      </c>
      <c r="N12" s="91">
        <v>-235</v>
      </c>
      <c r="O12" s="136">
        <f t="shared" si="7"/>
        <v>885</v>
      </c>
      <c r="P12" s="87">
        <f t="shared" si="8"/>
        <v>18</v>
      </c>
      <c r="Q12" s="44">
        <f t="shared" si="9"/>
        <v>2339.1507024265647</v>
      </c>
      <c r="R12" s="72">
        <f t="shared" si="10"/>
        <v>11</v>
      </c>
      <c r="S12" s="65">
        <v>-230</v>
      </c>
      <c r="T12" s="36">
        <f t="shared" si="11"/>
        <v>854.1666666666666</v>
      </c>
      <c r="U12" s="49">
        <f t="shared" si="12"/>
        <v>14</v>
      </c>
      <c r="V12" s="56">
        <f t="shared" si="13"/>
        <v>3193.3173690932313</v>
      </c>
    </row>
    <row r="13" spans="1:22" ht="27.75" customHeight="1">
      <c r="A13" s="30">
        <f t="shared" si="0"/>
        <v>11</v>
      </c>
      <c r="B13" s="15">
        <v>24</v>
      </c>
      <c r="C13" s="60" t="s">
        <v>114</v>
      </c>
      <c r="D13" s="60" t="s">
        <v>115</v>
      </c>
      <c r="E13" s="150" t="s">
        <v>116</v>
      </c>
      <c r="F13" s="153">
        <v>-125</v>
      </c>
      <c r="G13" s="36">
        <f t="shared" si="1"/>
        <v>928.1609195402299</v>
      </c>
      <c r="H13" s="69">
        <f t="shared" si="2"/>
        <v>7</v>
      </c>
      <c r="I13" s="65">
        <v>-598</v>
      </c>
      <c r="J13" s="36">
        <f t="shared" si="3"/>
        <v>498.14814814814815</v>
      </c>
      <c r="K13" s="49">
        <f t="shared" si="4"/>
        <v>15</v>
      </c>
      <c r="L13" s="44">
        <f t="shared" si="5"/>
        <v>1426.309067688378</v>
      </c>
      <c r="M13" s="139">
        <f t="shared" si="6"/>
        <v>12</v>
      </c>
      <c r="N13" s="91">
        <v>-159</v>
      </c>
      <c r="O13" s="136">
        <f t="shared" si="7"/>
        <v>927.2222222222222</v>
      </c>
      <c r="P13" s="87">
        <f t="shared" si="8"/>
        <v>14</v>
      </c>
      <c r="Q13" s="44">
        <f t="shared" si="9"/>
        <v>2353.5312899106</v>
      </c>
      <c r="R13" s="72">
        <f t="shared" si="10"/>
        <v>10</v>
      </c>
      <c r="S13" s="65">
        <v>-290</v>
      </c>
      <c r="T13" s="36">
        <f t="shared" si="11"/>
        <v>812.5</v>
      </c>
      <c r="U13" s="49">
        <f t="shared" si="12"/>
        <v>18</v>
      </c>
      <c r="V13" s="56">
        <f t="shared" si="13"/>
        <v>3166.0312899106</v>
      </c>
    </row>
    <row r="14" spans="1:22" ht="27.75" customHeight="1">
      <c r="A14" s="30">
        <f t="shared" si="0"/>
        <v>12</v>
      </c>
      <c r="B14" s="15">
        <v>23</v>
      </c>
      <c r="C14" s="60" t="s">
        <v>76</v>
      </c>
      <c r="D14" s="60" t="s">
        <v>77</v>
      </c>
      <c r="E14" s="150" t="s">
        <v>78</v>
      </c>
      <c r="F14" s="153">
        <v>-225</v>
      </c>
      <c r="G14" s="36">
        <f t="shared" si="1"/>
        <v>870.6896551724138</v>
      </c>
      <c r="H14" s="69">
        <f t="shared" si="2"/>
        <v>13</v>
      </c>
      <c r="I14" s="65">
        <v>-800</v>
      </c>
      <c r="J14" s="36">
        <f t="shared" si="3"/>
        <v>311.1111111111111</v>
      </c>
      <c r="K14" s="49">
        <f t="shared" si="4"/>
        <v>24</v>
      </c>
      <c r="L14" s="44">
        <f t="shared" si="5"/>
        <v>1181.8007662835248</v>
      </c>
      <c r="M14" s="139">
        <f t="shared" si="6"/>
        <v>19</v>
      </c>
      <c r="N14" s="91">
        <v>-28</v>
      </c>
      <c r="O14" s="136">
        <f t="shared" si="7"/>
        <v>1000</v>
      </c>
      <c r="P14" s="87">
        <f t="shared" si="8"/>
        <v>1</v>
      </c>
      <c r="Q14" s="44">
        <f t="shared" si="9"/>
        <v>2181.800766283525</v>
      </c>
      <c r="R14" s="72">
        <f t="shared" si="10"/>
        <v>14</v>
      </c>
      <c r="S14" s="65">
        <v>-50</v>
      </c>
      <c r="T14" s="36">
        <f t="shared" si="11"/>
        <v>979.1666666666666</v>
      </c>
      <c r="U14" s="49">
        <f t="shared" si="12"/>
        <v>5</v>
      </c>
      <c r="V14" s="56">
        <f t="shared" si="13"/>
        <v>3160.9674329501913</v>
      </c>
    </row>
    <row r="15" spans="1:22" ht="27.75" customHeight="1">
      <c r="A15" s="30">
        <f t="shared" si="0"/>
        <v>13</v>
      </c>
      <c r="B15" s="15">
        <v>12</v>
      </c>
      <c r="C15" s="60" t="s">
        <v>94</v>
      </c>
      <c r="D15" s="60" t="s">
        <v>95</v>
      </c>
      <c r="E15" s="150" t="s">
        <v>96</v>
      </c>
      <c r="F15" s="153">
        <v>-145</v>
      </c>
      <c r="G15" s="36">
        <f t="shared" si="1"/>
        <v>916.6666666666666</v>
      </c>
      <c r="H15" s="69">
        <f t="shared" si="2"/>
        <v>11</v>
      </c>
      <c r="I15" s="65">
        <v>-440</v>
      </c>
      <c r="J15" s="36">
        <f t="shared" si="3"/>
        <v>644.4444444444445</v>
      </c>
      <c r="K15" s="49">
        <f t="shared" si="4"/>
        <v>8</v>
      </c>
      <c r="L15" s="44">
        <f t="shared" si="5"/>
        <v>1561.111111111111</v>
      </c>
      <c r="M15" s="139">
        <f t="shared" si="6"/>
        <v>5</v>
      </c>
      <c r="N15" s="91">
        <v>-675</v>
      </c>
      <c r="O15" s="136">
        <f t="shared" si="7"/>
        <v>640.5555555555555</v>
      </c>
      <c r="P15" s="87">
        <f t="shared" si="8"/>
        <v>25</v>
      </c>
      <c r="Q15" s="44">
        <f t="shared" si="9"/>
        <v>2201.6666666666665</v>
      </c>
      <c r="R15" s="72">
        <f t="shared" si="10"/>
        <v>13</v>
      </c>
      <c r="S15" s="65">
        <v>-175</v>
      </c>
      <c r="T15" s="36">
        <f t="shared" si="11"/>
        <v>892.3611111111111</v>
      </c>
      <c r="U15" s="49">
        <f t="shared" si="12"/>
        <v>12</v>
      </c>
      <c r="V15" s="56">
        <f t="shared" si="13"/>
        <v>3094.0277777777774</v>
      </c>
    </row>
    <row r="16" spans="1:22" ht="27.75" customHeight="1">
      <c r="A16" s="30">
        <f t="shared" si="0"/>
        <v>14</v>
      </c>
      <c r="B16" s="15">
        <v>13</v>
      </c>
      <c r="C16" s="60" t="s">
        <v>70</v>
      </c>
      <c r="D16" s="60" t="s">
        <v>71</v>
      </c>
      <c r="E16" s="150" t="s">
        <v>68</v>
      </c>
      <c r="F16" s="153">
        <v>-260</v>
      </c>
      <c r="G16" s="36">
        <f t="shared" si="1"/>
        <v>850.5747126436781</v>
      </c>
      <c r="H16" s="69">
        <f t="shared" si="2"/>
        <v>15</v>
      </c>
      <c r="I16" s="65">
        <v>-600</v>
      </c>
      <c r="J16" s="36">
        <f t="shared" si="3"/>
        <v>496.2962962962963</v>
      </c>
      <c r="K16" s="49">
        <f t="shared" si="4"/>
        <v>16</v>
      </c>
      <c r="L16" s="44">
        <f t="shared" si="5"/>
        <v>1346.8710089399744</v>
      </c>
      <c r="M16" s="139">
        <f t="shared" si="6"/>
        <v>14</v>
      </c>
      <c r="N16" s="91">
        <v>-205</v>
      </c>
      <c r="O16" s="136">
        <f t="shared" si="7"/>
        <v>901.6666666666666</v>
      </c>
      <c r="P16" s="87">
        <f t="shared" si="8"/>
        <v>17</v>
      </c>
      <c r="Q16" s="44">
        <f t="shared" si="9"/>
        <v>2248.537675606641</v>
      </c>
      <c r="R16" s="72">
        <f t="shared" si="10"/>
        <v>12</v>
      </c>
      <c r="S16" s="65">
        <v>-270</v>
      </c>
      <c r="T16" s="36">
        <f t="shared" si="11"/>
        <v>826.3888888888889</v>
      </c>
      <c r="U16" s="49">
        <f t="shared" si="12"/>
        <v>17</v>
      </c>
      <c r="V16" s="56">
        <f t="shared" si="13"/>
        <v>3074.9265644955303</v>
      </c>
    </row>
    <row r="17" spans="1:22" ht="27.75" customHeight="1">
      <c r="A17" s="30">
        <f t="shared" si="0"/>
        <v>15</v>
      </c>
      <c r="B17" s="15">
        <v>9</v>
      </c>
      <c r="C17" s="60" t="s">
        <v>72</v>
      </c>
      <c r="D17" s="60" t="s">
        <v>73</v>
      </c>
      <c r="E17" s="150" t="s">
        <v>74</v>
      </c>
      <c r="F17" s="153">
        <v>-135</v>
      </c>
      <c r="G17" s="36">
        <f t="shared" si="1"/>
        <v>922.4137931034483</v>
      </c>
      <c r="H17" s="69">
        <f t="shared" si="2"/>
        <v>10</v>
      </c>
      <c r="I17" s="65">
        <v>-650</v>
      </c>
      <c r="J17" s="36">
        <f t="shared" si="3"/>
        <v>450</v>
      </c>
      <c r="K17" s="49">
        <f t="shared" si="4"/>
        <v>18</v>
      </c>
      <c r="L17" s="44">
        <f t="shared" si="5"/>
        <v>1372.4137931034484</v>
      </c>
      <c r="M17" s="139">
        <f t="shared" si="6"/>
        <v>13</v>
      </c>
      <c r="N17" s="91">
        <v>-780</v>
      </c>
      <c r="O17" s="136">
        <f t="shared" si="7"/>
        <v>582.2222222222222</v>
      </c>
      <c r="P17" s="87">
        <f t="shared" si="8"/>
        <v>26</v>
      </c>
      <c r="Q17" s="44">
        <f t="shared" si="9"/>
        <v>1954.6360153256705</v>
      </c>
      <c r="R17" s="72">
        <f t="shared" si="10"/>
        <v>21</v>
      </c>
      <c r="S17" s="65">
        <v>-41</v>
      </c>
      <c r="T17" s="36">
        <f t="shared" si="11"/>
        <v>985.4166666666666</v>
      </c>
      <c r="U17" s="49">
        <f t="shared" si="12"/>
        <v>2</v>
      </c>
      <c r="V17" s="56">
        <f t="shared" si="13"/>
        <v>2940.052681992337</v>
      </c>
    </row>
    <row r="18" spans="1:22" ht="27.75" customHeight="1">
      <c r="A18" s="30">
        <f t="shared" si="0"/>
        <v>16</v>
      </c>
      <c r="B18" s="15">
        <v>10</v>
      </c>
      <c r="C18" s="60" t="s">
        <v>122</v>
      </c>
      <c r="D18" s="60" t="s">
        <v>121</v>
      </c>
      <c r="E18" s="150" t="s">
        <v>65</v>
      </c>
      <c r="F18" s="153">
        <v>-680</v>
      </c>
      <c r="G18" s="36">
        <f t="shared" si="1"/>
        <v>609.1954022988506</v>
      </c>
      <c r="H18" s="69">
        <f t="shared" si="2"/>
        <v>24</v>
      </c>
      <c r="I18" s="65">
        <v>-391</v>
      </c>
      <c r="J18" s="36">
        <f t="shared" si="3"/>
        <v>689.8148148148148</v>
      </c>
      <c r="K18" s="49">
        <f t="shared" si="4"/>
        <v>7</v>
      </c>
      <c r="L18" s="44">
        <f t="shared" si="5"/>
        <v>1299.0102171136655</v>
      </c>
      <c r="M18" s="139">
        <f t="shared" si="6"/>
        <v>16</v>
      </c>
      <c r="N18" s="91">
        <v>-280</v>
      </c>
      <c r="O18" s="136">
        <f t="shared" si="7"/>
        <v>860</v>
      </c>
      <c r="P18" s="87">
        <f t="shared" si="8"/>
        <v>20</v>
      </c>
      <c r="Q18" s="44">
        <f t="shared" si="9"/>
        <v>2159.0102171136655</v>
      </c>
      <c r="R18" s="72">
        <f t="shared" si="10"/>
        <v>15</v>
      </c>
      <c r="S18" s="65">
        <v>-353</v>
      </c>
      <c r="T18" s="36">
        <f t="shared" si="11"/>
        <v>768.75</v>
      </c>
      <c r="U18" s="49">
        <f t="shared" si="12"/>
        <v>19</v>
      </c>
      <c r="V18" s="56">
        <f t="shared" si="13"/>
        <v>2927.7602171136655</v>
      </c>
    </row>
    <row r="19" spans="1:22" ht="27.75" customHeight="1">
      <c r="A19" s="30">
        <f t="shared" si="0"/>
        <v>17</v>
      </c>
      <c r="B19" s="15">
        <v>14</v>
      </c>
      <c r="C19" s="60" t="s">
        <v>97</v>
      </c>
      <c r="D19" s="60" t="s">
        <v>117</v>
      </c>
      <c r="E19" s="150" t="s">
        <v>98</v>
      </c>
      <c r="F19" s="153">
        <v>-225</v>
      </c>
      <c r="G19" s="36">
        <f t="shared" si="1"/>
        <v>870.6896551724138</v>
      </c>
      <c r="H19" s="69">
        <f t="shared" si="2"/>
        <v>13</v>
      </c>
      <c r="I19" s="65">
        <v>-650</v>
      </c>
      <c r="J19" s="36">
        <f t="shared" si="3"/>
        <v>450</v>
      </c>
      <c r="K19" s="49">
        <f t="shared" si="4"/>
        <v>18</v>
      </c>
      <c r="L19" s="44">
        <f t="shared" si="5"/>
        <v>1320.689655172414</v>
      </c>
      <c r="M19" s="139">
        <f t="shared" si="6"/>
        <v>15</v>
      </c>
      <c r="N19" s="91">
        <v>-539</v>
      </c>
      <c r="O19" s="136">
        <f t="shared" si="7"/>
        <v>716.1111111111111</v>
      </c>
      <c r="P19" s="87">
        <f t="shared" si="8"/>
        <v>24</v>
      </c>
      <c r="Q19" s="44">
        <f t="shared" si="9"/>
        <v>2036.800766283525</v>
      </c>
      <c r="R19" s="72">
        <f t="shared" si="10"/>
        <v>17</v>
      </c>
      <c r="S19" s="65">
        <v>-245</v>
      </c>
      <c r="T19" s="36">
        <f t="shared" si="11"/>
        <v>843.75</v>
      </c>
      <c r="U19" s="49">
        <f t="shared" si="12"/>
        <v>15</v>
      </c>
      <c r="V19" s="56">
        <f t="shared" si="13"/>
        <v>2880.5507662835253</v>
      </c>
    </row>
    <row r="20" spans="1:22" ht="27.75" customHeight="1">
      <c r="A20" s="30">
        <f t="shared" si="0"/>
        <v>18</v>
      </c>
      <c r="B20" s="15">
        <v>22</v>
      </c>
      <c r="C20" s="60" t="s">
        <v>118</v>
      </c>
      <c r="D20" s="60" t="s">
        <v>119</v>
      </c>
      <c r="E20" s="150" t="s">
        <v>120</v>
      </c>
      <c r="F20" s="153">
        <v>-845</v>
      </c>
      <c r="G20" s="36">
        <f t="shared" si="1"/>
        <v>514.3678160919541</v>
      </c>
      <c r="H20" s="69">
        <f t="shared" si="2"/>
        <v>25</v>
      </c>
      <c r="I20" s="65">
        <v>-587</v>
      </c>
      <c r="J20" s="36">
        <f t="shared" si="3"/>
        <v>508.3333333333333</v>
      </c>
      <c r="K20" s="49">
        <f t="shared" si="4"/>
        <v>14</v>
      </c>
      <c r="L20" s="44">
        <f t="shared" si="5"/>
        <v>1022.7011494252874</v>
      </c>
      <c r="M20" s="139">
        <f t="shared" si="6"/>
        <v>23</v>
      </c>
      <c r="N20" s="91">
        <v>-74</v>
      </c>
      <c r="O20" s="136">
        <f t="shared" si="7"/>
        <v>974.4444444444445</v>
      </c>
      <c r="P20" s="87">
        <f t="shared" si="8"/>
        <v>5</v>
      </c>
      <c r="Q20" s="44">
        <f t="shared" si="9"/>
        <v>1997.1455938697318</v>
      </c>
      <c r="R20" s="72">
        <f t="shared" si="10"/>
        <v>19</v>
      </c>
      <c r="S20" s="65">
        <v>-257</v>
      </c>
      <c r="T20" s="36">
        <f t="shared" si="11"/>
        <v>835.4166666666666</v>
      </c>
      <c r="U20" s="49">
        <f t="shared" si="12"/>
        <v>16</v>
      </c>
      <c r="V20" s="56">
        <f t="shared" si="13"/>
        <v>2832.5622605363983</v>
      </c>
    </row>
    <row r="21" spans="1:22" ht="27.75" customHeight="1">
      <c r="A21" s="30">
        <f t="shared" si="0"/>
        <v>19</v>
      </c>
      <c r="B21" s="15">
        <v>21</v>
      </c>
      <c r="C21" s="60" t="s">
        <v>110</v>
      </c>
      <c r="D21" s="60" t="s">
        <v>111</v>
      </c>
      <c r="E21" s="150" t="s">
        <v>68</v>
      </c>
      <c r="F21" s="153">
        <v>-660</v>
      </c>
      <c r="G21" s="36">
        <f t="shared" si="1"/>
        <v>620.6896551724138</v>
      </c>
      <c r="H21" s="69">
        <f t="shared" si="2"/>
        <v>23</v>
      </c>
      <c r="I21" s="65">
        <v>-900</v>
      </c>
      <c r="J21" s="36">
        <f t="shared" si="3"/>
        <v>218.5185185185185</v>
      </c>
      <c r="K21" s="49">
        <f t="shared" si="4"/>
        <v>27</v>
      </c>
      <c r="L21" s="44">
        <f t="shared" si="5"/>
        <v>839.2081736909323</v>
      </c>
      <c r="M21" s="139">
        <f t="shared" si="6"/>
        <v>26</v>
      </c>
      <c r="N21" s="91">
        <v>-82</v>
      </c>
      <c r="O21" s="136">
        <f t="shared" si="7"/>
        <v>970</v>
      </c>
      <c r="P21" s="87">
        <f t="shared" si="8"/>
        <v>6</v>
      </c>
      <c r="Q21" s="44">
        <f t="shared" si="9"/>
        <v>1809.2081736909322</v>
      </c>
      <c r="R21" s="72">
        <f t="shared" si="10"/>
        <v>23</v>
      </c>
      <c r="S21" s="65">
        <v>-56</v>
      </c>
      <c r="T21" s="36">
        <f t="shared" si="11"/>
        <v>975</v>
      </c>
      <c r="U21" s="49">
        <f t="shared" si="12"/>
        <v>8</v>
      </c>
      <c r="V21" s="56">
        <f t="shared" si="13"/>
        <v>2784.208173690932</v>
      </c>
    </row>
    <row r="22" spans="1:22" ht="27.75" customHeight="1">
      <c r="A22" s="30">
        <f t="shared" si="0"/>
        <v>20</v>
      </c>
      <c r="B22" s="15">
        <v>6</v>
      </c>
      <c r="C22" s="60" t="s">
        <v>112</v>
      </c>
      <c r="D22" s="60" t="s">
        <v>113</v>
      </c>
      <c r="E22" s="150" t="s">
        <v>68</v>
      </c>
      <c r="F22" s="153">
        <v>-535</v>
      </c>
      <c r="G22" s="36">
        <f t="shared" si="1"/>
        <v>692.528735632184</v>
      </c>
      <c r="H22" s="69">
        <f t="shared" si="2"/>
        <v>20</v>
      </c>
      <c r="I22" s="65">
        <v>-755</v>
      </c>
      <c r="J22" s="36">
        <f t="shared" si="3"/>
        <v>352.77777777777777</v>
      </c>
      <c r="K22" s="49">
        <f t="shared" si="4"/>
        <v>21</v>
      </c>
      <c r="L22" s="44">
        <f t="shared" si="5"/>
        <v>1045.3065134099618</v>
      </c>
      <c r="M22" s="139">
        <f t="shared" si="6"/>
        <v>22</v>
      </c>
      <c r="N22" s="91">
        <v>-138</v>
      </c>
      <c r="O22" s="136">
        <f t="shared" si="7"/>
        <v>938.8888888888889</v>
      </c>
      <c r="P22" s="87">
        <f t="shared" si="8"/>
        <v>13</v>
      </c>
      <c r="Q22" s="44">
        <f t="shared" si="9"/>
        <v>1984.1954022988507</v>
      </c>
      <c r="R22" s="72">
        <f t="shared" si="10"/>
        <v>20</v>
      </c>
      <c r="S22" s="65">
        <v>-365</v>
      </c>
      <c r="T22" s="36">
        <f t="shared" si="11"/>
        <v>760.4166666666666</v>
      </c>
      <c r="U22" s="49">
        <f t="shared" si="12"/>
        <v>21</v>
      </c>
      <c r="V22" s="56">
        <f t="shared" si="13"/>
        <v>2744.612068965517</v>
      </c>
    </row>
    <row r="23" spans="1:22" ht="27.75" customHeight="1">
      <c r="A23" s="30">
        <f t="shared" si="0"/>
        <v>21</v>
      </c>
      <c r="B23" s="15">
        <v>29</v>
      </c>
      <c r="C23" s="60" t="s">
        <v>90</v>
      </c>
      <c r="D23" s="60" t="s">
        <v>91</v>
      </c>
      <c r="E23" s="150" t="s">
        <v>68</v>
      </c>
      <c r="F23" s="153">
        <v>-125</v>
      </c>
      <c r="G23" s="36">
        <f t="shared" si="1"/>
        <v>928.1609195402299</v>
      </c>
      <c r="H23" s="69">
        <f t="shared" si="2"/>
        <v>7</v>
      </c>
      <c r="I23" s="65">
        <v>-950</v>
      </c>
      <c r="J23" s="36">
        <f t="shared" si="3"/>
        <v>172.22222222222223</v>
      </c>
      <c r="K23" s="49">
        <f t="shared" si="4"/>
        <v>28</v>
      </c>
      <c r="L23" s="44">
        <f t="shared" si="5"/>
        <v>1100.3831417624522</v>
      </c>
      <c r="M23" s="139">
        <f t="shared" si="6"/>
        <v>21</v>
      </c>
      <c r="N23" s="91">
        <v>-165</v>
      </c>
      <c r="O23" s="136">
        <f t="shared" si="7"/>
        <v>923.8888888888889</v>
      </c>
      <c r="P23" s="87">
        <f t="shared" si="8"/>
        <v>15</v>
      </c>
      <c r="Q23" s="44">
        <f t="shared" si="9"/>
        <v>2024.272030651341</v>
      </c>
      <c r="R23" s="72">
        <f t="shared" si="10"/>
        <v>18</v>
      </c>
      <c r="S23" s="65">
        <v>-525</v>
      </c>
      <c r="T23" s="36">
        <f t="shared" si="11"/>
        <v>649.3055555555555</v>
      </c>
      <c r="U23" s="49">
        <f t="shared" si="12"/>
        <v>24</v>
      </c>
      <c r="V23" s="56">
        <f t="shared" si="13"/>
        <v>2673.5775862068967</v>
      </c>
    </row>
    <row r="24" spans="1:22" ht="27.75" customHeight="1">
      <c r="A24" s="30">
        <f t="shared" si="0"/>
        <v>22</v>
      </c>
      <c r="B24" s="15">
        <v>19</v>
      </c>
      <c r="C24" s="60" t="s">
        <v>41</v>
      </c>
      <c r="D24" s="60" t="s">
        <v>42</v>
      </c>
      <c r="E24" s="150" t="s">
        <v>43</v>
      </c>
      <c r="F24" s="153">
        <v>-145</v>
      </c>
      <c r="G24" s="36">
        <f t="shared" si="1"/>
        <v>916.6666666666666</v>
      </c>
      <c r="H24" s="69">
        <f t="shared" si="2"/>
        <v>11</v>
      </c>
      <c r="I24" s="65">
        <v>-775</v>
      </c>
      <c r="J24" s="36">
        <f t="shared" si="3"/>
        <v>334.25925925925924</v>
      </c>
      <c r="K24" s="49">
        <f t="shared" si="4"/>
        <v>22</v>
      </c>
      <c r="L24" s="44">
        <f t="shared" si="5"/>
        <v>1250.9259259259259</v>
      </c>
      <c r="M24" s="139">
        <f t="shared" si="6"/>
        <v>17</v>
      </c>
      <c r="N24" s="91">
        <v>-333</v>
      </c>
      <c r="O24" s="136">
        <f t="shared" si="7"/>
        <v>830.5555555555555</v>
      </c>
      <c r="P24" s="87">
        <f t="shared" si="8"/>
        <v>22</v>
      </c>
      <c r="Q24" s="44">
        <f t="shared" si="9"/>
        <v>2081.4814814814813</v>
      </c>
      <c r="R24" s="72">
        <f t="shared" si="10"/>
        <v>16</v>
      </c>
      <c r="S24" s="65">
        <v>-614</v>
      </c>
      <c r="T24" s="36">
        <f t="shared" si="11"/>
        <v>587.5</v>
      </c>
      <c r="U24" s="49">
        <f t="shared" si="12"/>
        <v>25</v>
      </c>
      <c r="V24" s="56">
        <f t="shared" si="13"/>
        <v>2668.9814814814813</v>
      </c>
    </row>
    <row r="25" spans="1:22" ht="27.75" customHeight="1">
      <c r="A25" s="30">
        <f t="shared" si="0"/>
        <v>23</v>
      </c>
      <c r="B25" s="15">
        <v>1</v>
      </c>
      <c r="C25" s="60" t="s">
        <v>44</v>
      </c>
      <c r="D25" s="60" t="s">
        <v>133</v>
      </c>
      <c r="E25" s="150" t="s">
        <v>45</v>
      </c>
      <c r="F25" s="153">
        <v>-425</v>
      </c>
      <c r="G25" s="36">
        <f t="shared" si="1"/>
        <v>755.7471264367816</v>
      </c>
      <c r="H25" s="69">
        <f t="shared" si="2"/>
        <v>17</v>
      </c>
      <c r="I25" s="65">
        <v>-950</v>
      </c>
      <c r="J25" s="36">
        <f t="shared" si="3"/>
        <v>172.22222222222223</v>
      </c>
      <c r="K25" s="49">
        <f t="shared" si="4"/>
        <v>28</v>
      </c>
      <c r="L25" s="44">
        <f t="shared" si="5"/>
        <v>927.9693486590038</v>
      </c>
      <c r="M25" s="139">
        <f t="shared" si="6"/>
        <v>25</v>
      </c>
      <c r="N25" s="91">
        <v>-43</v>
      </c>
      <c r="O25" s="136">
        <f t="shared" si="7"/>
        <v>991.6666666666666</v>
      </c>
      <c r="P25" s="87">
        <f t="shared" si="8"/>
        <v>2</v>
      </c>
      <c r="Q25" s="44">
        <f t="shared" si="9"/>
        <v>1919.6360153256705</v>
      </c>
      <c r="R25" s="72">
        <f t="shared" si="10"/>
        <v>22</v>
      </c>
      <c r="S25" s="65">
        <v>-515</v>
      </c>
      <c r="T25" s="36">
        <f t="shared" si="11"/>
        <v>656.25</v>
      </c>
      <c r="U25" s="49">
        <f t="shared" si="12"/>
        <v>23</v>
      </c>
      <c r="V25" s="56">
        <f t="shared" si="13"/>
        <v>2575.8860153256705</v>
      </c>
    </row>
    <row r="26" spans="1:22" ht="27.75" customHeight="1">
      <c r="A26" s="30">
        <f t="shared" si="0"/>
        <v>24</v>
      </c>
      <c r="B26" s="15">
        <v>11</v>
      </c>
      <c r="C26" s="60" t="s">
        <v>52</v>
      </c>
      <c r="D26" s="60" t="s">
        <v>53</v>
      </c>
      <c r="E26" s="150" t="s">
        <v>54</v>
      </c>
      <c r="F26" s="153">
        <v>-565</v>
      </c>
      <c r="G26" s="36">
        <f t="shared" si="1"/>
        <v>675.2873563218391</v>
      </c>
      <c r="H26" s="69">
        <f t="shared" si="2"/>
        <v>21</v>
      </c>
      <c r="I26" s="65">
        <v>-580</v>
      </c>
      <c r="J26" s="36">
        <f t="shared" si="3"/>
        <v>514.8148148148148</v>
      </c>
      <c r="K26" s="49">
        <f t="shared" si="4"/>
        <v>12</v>
      </c>
      <c r="L26" s="44">
        <f t="shared" si="5"/>
        <v>1190.1021711366539</v>
      </c>
      <c r="M26" s="139">
        <f t="shared" si="6"/>
        <v>18</v>
      </c>
      <c r="N26" s="91">
        <v>-880</v>
      </c>
      <c r="O26" s="136">
        <f t="shared" si="7"/>
        <v>526.6666666666666</v>
      </c>
      <c r="P26" s="87">
        <f t="shared" si="8"/>
        <v>27</v>
      </c>
      <c r="Q26" s="44">
        <f t="shared" si="9"/>
        <v>1716.7688378033204</v>
      </c>
      <c r="R26" s="72">
        <f t="shared" si="10"/>
        <v>24</v>
      </c>
      <c r="S26" s="65">
        <v>-395</v>
      </c>
      <c r="T26" s="36">
        <f t="shared" si="11"/>
        <v>739.5833333333334</v>
      </c>
      <c r="U26" s="49">
        <f t="shared" si="12"/>
        <v>22</v>
      </c>
      <c r="V26" s="56">
        <f t="shared" si="13"/>
        <v>2456.352171136654</v>
      </c>
    </row>
    <row r="27" spans="1:22" ht="27.75" customHeight="1">
      <c r="A27" s="30">
        <f t="shared" si="0"/>
        <v>25</v>
      </c>
      <c r="B27" s="15">
        <v>15</v>
      </c>
      <c r="C27" s="60" t="s">
        <v>63</v>
      </c>
      <c r="D27" s="60" t="s">
        <v>64</v>
      </c>
      <c r="E27" s="150" t="s">
        <v>65</v>
      </c>
      <c r="F27" s="153">
        <v>-1135</v>
      </c>
      <c r="G27" s="36">
        <f t="shared" si="1"/>
        <v>347.7011494252874</v>
      </c>
      <c r="H27" s="69">
        <f t="shared" si="2"/>
        <v>29</v>
      </c>
      <c r="I27" s="65">
        <v>-835</v>
      </c>
      <c r="J27" s="36">
        <f t="shared" si="3"/>
        <v>278.7037037037037</v>
      </c>
      <c r="K27" s="49">
        <f t="shared" si="4"/>
        <v>25</v>
      </c>
      <c r="L27" s="44">
        <f t="shared" si="5"/>
        <v>626.4048531289911</v>
      </c>
      <c r="M27" s="139">
        <f t="shared" si="6"/>
        <v>28</v>
      </c>
      <c r="N27" s="91">
        <v>-254</v>
      </c>
      <c r="O27" s="136">
        <f t="shared" si="7"/>
        <v>874.4444444444445</v>
      </c>
      <c r="P27" s="87">
        <f t="shared" si="8"/>
        <v>19</v>
      </c>
      <c r="Q27" s="44">
        <f t="shared" si="9"/>
        <v>1500.8492975734357</v>
      </c>
      <c r="R27" s="72">
        <f t="shared" si="10"/>
        <v>27</v>
      </c>
      <c r="S27" s="65">
        <v>-360</v>
      </c>
      <c r="T27" s="36">
        <f t="shared" si="11"/>
        <v>763.8888888888889</v>
      </c>
      <c r="U27" s="49">
        <f t="shared" si="12"/>
        <v>20</v>
      </c>
      <c r="V27" s="56">
        <f t="shared" si="13"/>
        <v>2264.738186462325</v>
      </c>
    </row>
    <row r="28" spans="1:22" ht="27.75" customHeight="1">
      <c r="A28" s="30">
        <f t="shared" si="0"/>
        <v>26</v>
      </c>
      <c r="B28" s="15">
        <v>27</v>
      </c>
      <c r="C28" s="60" t="s">
        <v>60</v>
      </c>
      <c r="D28" s="60" t="s">
        <v>61</v>
      </c>
      <c r="E28" s="150" t="s">
        <v>62</v>
      </c>
      <c r="F28" s="153">
        <v>-870</v>
      </c>
      <c r="G28" s="36">
        <f t="shared" si="1"/>
        <v>500</v>
      </c>
      <c r="H28" s="69">
        <f t="shared" si="2"/>
        <v>26</v>
      </c>
      <c r="I28" s="65">
        <v>-791</v>
      </c>
      <c r="J28" s="36">
        <f t="shared" si="3"/>
        <v>319.44444444444446</v>
      </c>
      <c r="K28" s="49">
        <f t="shared" si="4"/>
        <v>23</v>
      </c>
      <c r="L28" s="44">
        <f t="shared" si="5"/>
        <v>819.4444444444445</v>
      </c>
      <c r="M28" s="139">
        <f t="shared" si="6"/>
        <v>27</v>
      </c>
      <c r="N28" s="91">
        <v>-329</v>
      </c>
      <c r="O28" s="136">
        <f t="shared" si="7"/>
        <v>832.7777777777778</v>
      </c>
      <c r="P28" s="87">
        <f t="shared" si="8"/>
        <v>21</v>
      </c>
      <c r="Q28" s="44">
        <f t="shared" si="9"/>
        <v>1652.2222222222222</v>
      </c>
      <c r="R28" s="72">
        <f t="shared" si="10"/>
        <v>25</v>
      </c>
      <c r="S28" s="65">
        <v>-618</v>
      </c>
      <c r="T28" s="36">
        <f t="shared" si="11"/>
        <v>584.7222222222222</v>
      </c>
      <c r="U28" s="49">
        <f t="shared" si="12"/>
        <v>26</v>
      </c>
      <c r="V28" s="56">
        <f t="shared" si="13"/>
        <v>2236.9444444444443</v>
      </c>
    </row>
    <row r="29" spans="1:22" ht="27.75" customHeight="1">
      <c r="A29" s="30">
        <f t="shared" si="0"/>
        <v>27</v>
      </c>
      <c r="B29" s="15">
        <v>18</v>
      </c>
      <c r="C29" s="60" t="s">
        <v>101</v>
      </c>
      <c r="D29" s="60" t="s">
        <v>102</v>
      </c>
      <c r="E29" s="150" t="s">
        <v>103</v>
      </c>
      <c r="F29" s="153">
        <v>-515</v>
      </c>
      <c r="G29" s="36">
        <f t="shared" si="1"/>
        <v>704.0229885057471</v>
      </c>
      <c r="H29" s="69">
        <f t="shared" si="2"/>
        <v>19</v>
      </c>
      <c r="I29" s="65">
        <v>-680</v>
      </c>
      <c r="J29" s="36">
        <f t="shared" si="3"/>
        <v>422.22222222222223</v>
      </c>
      <c r="K29" s="49">
        <f t="shared" si="4"/>
        <v>20</v>
      </c>
      <c r="L29" s="44">
        <f t="shared" si="5"/>
        <v>1126.2452107279694</v>
      </c>
      <c r="M29" s="139">
        <f t="shared" si="6"/>
        <v>20</v>
      </c>
      <c r="N29" s="91">
        <v>-1101</v>
      </c>
      <c r="O29" s="136">
        <f t="shared" si="7"/>
        <v>403.8888888888889</v>
      </c>
      <c r="P29" s="87">
        <f t="shared" si="8"/>
        <v>29</v>
      </c>
      <c r="Q29" s="44">
        <f t="shared" si="9"/>
        <v>1530.1340996168583</v>
      </c>
      <c r="R29" s="72">
        <f t="shared" si="10"/>
        <v>26</v>
      </c>
      <c r="S29" s="65">
        <v>-858</v>
      </c>
      <c r="T29" s="36">
        <f t="shared" si="11"/>
        <v>418.05555555555554</v>
      </c>
      <c r="U29" s="49">
        <f t="shared" si="12"/>
        <v>29</v>
      </c>
      <c r="V29" s="56">
        <f t="shared" si="13"/>
        <v>1948.189655172414</v>
      </c>
    </row>
    <row r="30" spans="1:22" ht="27.75" customHeight="1">
      <c r="A30" s="30">
        <f t="shared" si="0"/>
        <v>28</v>
      </c>
      <c r="B30" s="15">
        <v>26</v>
      </c>
      <c r="C30" s="60" t="s">
        <v>108</v>
      </c>
      <c r="D30" s="60" t="s">
        <v>109</v>
      </c>
      <c r="E30" s="150" t="s">
        <v>26</v>
      </c>
      <c r="F30" s="153">
        <v>-1080</v>
      </c>
      <c r="G30" s="36">
        <f t="shared" si="1"/>
        <v>379.3103448275862</v>
      </c>
      <c r="H30" s="69">
        <f t="shared" si="2"/>
        <v>28</v>
      </c>
      <c r="I30" s="65">
        <v>-540</v>
      </c>
      <c r="J30" s="36">
        <f t="shared" si="3"/>
        <v>551.8518518518518</v>
      </c>
      <c r="K30" s="49">
        <f t="shared" si="4"/>
        <v>9</v>
      </c>
      <c r="L30" s="44">
        <f t="shared" si="5"/>
        <v>931.162196679438</v>
      </c>
      <c r="M30" s="139">
        <f t="shared" si="6"/>
        <v>24</v>
      </c>
      <c r="N30" s="91">
        <v>-1116</v>
      </c>
      <c r="O30" s="136">
        <f t="shared" si="7"/>
        <v>395.55555555555554</v>
      </c>
      <c r="P30" s="87">
        <f t="shared" si="8"/>
        <v>30</v>
      </c>
      <c r="Q30" s="44">
        <f t="shared" si="9"/>
        <v>1326.7177522349934</v>
      </c>
      <c r="R30" s="72">
        <f t="shared" si="10"/>
        <v>28</v>
      </c>
      <c r="S30" s="65">
        <v>-908</v>
      </c>
      <c r="T30" s="36">
        <f t="shared" si="11"/>
        <v>383.3333333333333</v>
      </c>
      <c r="U30" s="49">
        <f t="shared" si="12"/>
        <v>30</v>
      </c>
      <c r="V30" s="56">
        <f t="shared" si="13"/>
        <v>1710.0510855683267</v>
      </c>
    </row>
    <row r="31" spans="1:22" ht="27.75" customHeight="1">
      <c r="A31" s="30">
        <f t="shared" si="0"/>
        <v>29</v>
      </c>
      <c r="B31" s="15">
        <v>17</v>
      </c>
      <c r="C31" s="60" t="s">
        <v>57</v>
      </c>
      <c r="D31" s="60" t="s">
        <v>58</v>
      </c>
      <c r="E31" s="150" t="s">
        <v>131</v>
      </c>
      <c r="F31" s="153">
        <v>-920</v>
      </c>
      <c r="G31" s="36">
        <f t="shared" si="1"/>
        <v>471.264367816092</v>
      </c>
      <c r="H31" s="69">
        <f t="shared" si="2"/>
        <v>27</v>
      </c>
      <c r="I31" s="65">
        <v>-1280</v>
      </c>
      <c r="J31" s="36">
        <f t="shared" si="3"/>
        <v>1</v>
      </c>
      <c r="K31" s="49">
        <f t="shared" si="4"/>
        <v>30</v>
      </c>
      <c r="L31" s="44">
        <f t="shared" si="5"/>
        <v>472.264367816092</v>
      </c>
      <c r="M31" s="139">
        <f t="shared" si="6"/>
        <v>29</v>
      </c>
      <c r="N31" s="91">
        <v>-395</v>
      </c>
      <c r="O31" s="136">
        <f t="shared" si="7"/>
        <v>796.1111111111111</v>
      </c>
      <c r="P31" s="87">
        <f t="shared" si="8"/>
        <v>23</v>
      </c>
      <c r="Q31" s="44">
        <f t="shared" si="9"/>
        <v>1268.375478927203</v>
      </c>
      <c r="R31" s="72">
        <f t="shared" si="10"/>
        <v>29</v>
      </c>
      <c r="S31" s="65">
        <v>-1210</v>
      </c>
      <c r="T31" s="36">
        <f t="shared" si="11"/>
        <v>173.61111111111111</v>
      </c>
      <c r="U31" s="49">
        <f t="shared" si="12"/>
        <v>32</v>
      </c>
      <c r="V31" s="56">
        <f t="shared" si="13"/>
        <v>1441.986590038314</v>
      </c>
    </row>
    <row r="32" spans="1:22" ht="27.75" customHeight="1">
      <c r="A32" s="30">
        <f t="shared" si="0"/>
        <v>30</v>
      </c>
      <c r="B32" s="15">
        <v>4</v>
      </c>
      <c r="C32" s="61" t="s">
        <v>55</v>
      </c>
      <c r="D32" s="61" t="s">
        <v>56</v>
      </c>
      <c r="E32" s="150" t="s">
        <v>48</v>
      </c>
      <c r="F32" s="154">
        <v>-1650</v>
      </c>
      <c r="G32" s="36">
        <f t="shared" si="1"/>
        <v>51.724137931034484</v>
      </c>
      <c r="H32" s="69">
        <f t="shared" si="2"/>
        <v>30</v>
      </c>
      <c r="I32" s="141">
        <v>-835</v>
      </c>
      <c r="J32" s="36">
        <f t="shared" si="3"/>
        <v>278.7037037037037</v>
      </c>
      <c r="K32" s="49">
        <f t="shared" si="4"/>
        <v>25</v>
      </c>
      <c r="L32" s="44">
        <f t="shared" si="5"/>
        <v>330.4278416347382</v>
      </c>
      <c r="M32" s="139">
        <f t="shared" si="6"/>
        <v>30</v>
      </c>
      <c r="N32" s="91">
        <v>-961</v>
      </c>
      <c r="O32" s="136">
        <f t="shared" si="7"/>
        <v>481.6666666666667</v>
      </c>
      <c r="P32" s="87">
        <f t="shared" si="8"/>
        <v>28</v>
      </c>
      <c r="Q32" s="44">
        <f t="shared" si="9"/>
        <v>812.0945083014049</v>
      </c>
      <c r="R32" s="72">
        <f t="shared" si="10"/>
        <v>30</v>
      </c>
      <c r="S32" s="141">
        <v>-789</v>
      </c>
      <c r="T32" s="36">
        <f t="shared" si="11"/>
        <v>465.97222222222223</v>
      </c>
      <c r="U32" s="49">
        <f t="shared" si="12"/>
        <v>28</v>
      </c>
      <c r="V32" s="56">
        <f t="shared" si="13"/>
        <v>1278.066730523627</v>
      </c>
    </row>
    <row r="33" spans="1:22" ht="27.75" customHeight="1">
      <c r="A33" s="30">
        <f t="shared" si="0"/>
        <v>31</v>
      </c>
      <c r="B33" s="15">
        <v>31</v>
      </c>
      <c r="C33" s="60" t="s">
        <v>136</v>
      </c>
      <c r="D33" s="60" t="s">
        <v>137</v>
      </c>
      <c r="E33" s="150" t="s">
        <v>68</v>
      </c>
      <c r="F33" s="154" t="s">
        <v>19</v>
      </c>
      <c r="G33" s="36">
        <f t="shared" si="1"/>
        <v>0</v>
      </c>
      <c r="H33" s="69">
        <f t="shared" si="2"/>
        <v>31</v>
      </c>
      <c r="I33" s="141" t="s">
        <v>19</v>
      </c>
      <c r="J33" s="36">
        <f t="shared" si="3"/>
        <v>0</v>
      </c>
      <c r="K33" s="49">
        <f t="shared" si="4"/>
        <v>31</v>
      </c>
      <c r="L33" s="44">
        <f t="shared" si="5"/>
        <v>0</v>
      </c>
      <c r="M33" s="139">
        <f t="shared" si="6"/>
        <v>31</v>
      </c>
      <c r="N33" s="91">
        <v>-1216</v>
      </c>
      <c r="O33" s="136">
        <f t="shared" si="7"/>
        <v>340</v>
      </c>
      <c r="P33" s="87">
        <f t="shared" si="8"/>
        <v>32</v>
      </c>
      <c r="Q33" s="44">
        <f t="shared" si="9"/>
        <v>340</v>
      </c>
      <c r="R33" s="72">
        <f t="shared" si="10"/>
        <v>32</v>
      </c>
      <c r="S33" s="141">
        <v>-727</v>
      </c>
      <c r="T33" s="36">
        <f t="shared" si="11"/>
        <v>509.02777777777777</v>
      </c>
      <c r="U33" s="49">
        <f t="shared" si="12"/>
        <v>27</v>
      </c>
      <c r="V33" s="56">
        <f t="shared" si="13"/>
        <v>849.0277777777778</v>
      </c>
    </row>
    <row r="34" spans="1:22" ht="27.75" customHeight="1" thickBot="1">
      <c r="A34" s="135">
        <f t="shared" si="0"/>
        <v>32</v>
      </c>
      <c r="B34" s="78">
        <v>32</v>
      </c>
      <c r="C34" s="129" t="s">
        <v>92</v>
      </c>
      <c r="D34" s="129" t="s">
        <v>138</v>
      </c>
      <c r="E34" s="151" t="s">
        <v>26</v>
      </c>
      <c r="F34" s="155" t="s">
        <v>19</v>
      </c>
      <c r="G34" s="80">
        <f t="shared" si="1"/>
        <v>0</v>
      </c>
      <c r="H34" s="70">
        <f t="shared" si="2"/>
        <v>31</v>
      </c>
      <c r="I34" s="82" t="s">
        <v>19</v>
      </c>
      <c r="J34" s="80">
        <f t="shared" si="3"/>
        <v>0</v>
      </c>
      <c r="K34" s="81">
        <f t="shared" si="4"/>
        <v>31</v>
      </c>
      <c r="L34" s="84">
        <f t="shared" si="5"/>
        <v>0</v>
      </c>
      <c r="M34" s="140">
        <f t="shared" si="6"/>
        <v>31</v>
      </c>
      <c r="N34" s="92">
        <v>-1189</v>
      </c>
      <c r="O34" s="144">
        <f t="shared" si="7"/>
        <v>355</v>
      </c>
      <c r="P34" s="93">
        <f t="shared" si="8"/>
        <v>31</v>
      </c>
      <c r="Q34" s="84">
        <f t="shared" si="9"/>
        <v>355</v>
      </c>
      <c r="R34" s="73">
        <f t="shared" si="10"/>
        <v>31</v>
      </c>
      <c r="S34" s="82">
        <v>-935</v>
      </c>
      <c r="T34" s="80">
        <f t="shared" si="11"/>
        <v>364.5833333333333</v>
      </c>
      <c r="U34" s="81">
        <f t="shared" si="12"/>
        <v>31</v>
      </c>
      <c r="V34" s="85">
        <f t="shared" si="13"/>
        <v>719.5833333333333</v>
      </c>
    </row>
    <row r="35" spans="1:22" ht="12.75">
      <c r="A35" s="31"/>
      <c r="B35" s="18"/>
      <c r="C35" s="19"/>
      <c r="D35" s="20"/>
      <c r="E35" s="18"/>
      <c r="F35" s="18"/>
      <c r="G35" s="37"/>
      <c r="H35" s="37"/>
      <c r="I35" s="21"/>
      <c r="J35" s="37"/>
      <c r="K35" s="37"/>
      <c r="L35" s="37"/>
      <c r="M35" s="37"/>
      <c r="N35" s="83"/>
      <c r="O35" s="71"/>
      <c r="P35" s="50"/>
      <c r="Q35" s="45"/>
      <c r="R35" s="71"/>
      <c r="S35" s="21"/>
      <c r="T35" s="37"/>
      <c r="U35" s="53"/>
      <c r="V35" s="57"/>
    </row>
    <row r="36" spans="1:22" ht="12.75">
      <c r="A36" s="32"/>
      <c r="G36" s="38" t="s">
        <v>14</v>
      </c>
      <c r="H36" s="50"/>
      <c r="I36" s="25"/>
      <c r="J36" s="38" t="s">
        <v>15</v>
      </c>
      <c r="K36" s="50"/>
      <c r="L36" s="45"/>
      <c r="M36" s="50"/>
      <c r="N36" s="25"/>
      <c r="O36" s="38" t="s">
        <v>18</v>
      </c>
      <c r="P36" s="50"/>
      <c r="Q36" s="45"/>
      <c r="R36" s="50"/>
      <c r="S36" s="25"/>
      <c r="T36" s="38" t="s">
        <v>22</v>
      </c>
      <c r="U36" s="50"/>
      <c r="V36" s="45"/>
    </row>
    <row r="37" spans="1:20" ht="12.75">
      <c r="A37" s="32"/>
      <c r="G37" s="26">
        <f>18*90+2*60</f>
        <v>1740</v>
      </c>
      <c r="I37" s="27"/>
      <c r="J37" s="26">
        <f>12*90</f>
        <v>1080</v>
      </c>
      <c r="L37" s="46"/>
      <c r="N37" s="27"/>
      <c r="O37" s="26">
        <f>20*90</f>
        <v>1800</v>
      </c>
      <c r="S37" s="27"/>
      <c r="T37" s="26">
        <f>16*90</f>
        <v>1440</v>
      </c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</sheetData>
  <mergeCells count="1">
    <mergeCell ref="N1:P1"/>
  </mergeCells>
  <dataValidations count="2">
    <dataValidation type="custom" showErrorMessage="1" errorTitle="błąd DANEJ" error="Wartość tej komórki powinna zawierać się pomiędzy 90 a 5000" sqref="G37 T37 O37 J37">
      <formula1>AND(G37&gt;=90,G37&lt;5000)</formula1>
    </dataValidation>
    <dataValidation type="custom" showErrorMessage="1" errorTitle="błąd DANEJ" error="Dozwolone wartości dla tego pola to: &#10;1. Liczba UJEMNA &gt;-2500;&#10;2. NKL - dyskwalifikacja;&#10;3. ABS - nie wystartował;" sqref="N3:N34 F3:F34 I3:I34 S3:S34">
      <formula1>OR(AND(N3&lt;=0,N3&gt;=-2500),N3="nkl",N3="abs")</formula1>
    </dataValidation>
  </dataValidations>
  <printOptions horizontalCentered="1"/>
  <pageMargins left="0.1968503937007874" right="0.1968503937007874" top="0.94" bottom="0.7874015748031497" header="0.3937007874015748" footer="0.5118110236220472"/>
  <pageSetup fitToHeight="1" fitToWidth="1" horizontalDpi="300" verticalDpi="300" orientation="portrait" paperSize="9" scale="72" r:id="rId1"/>
  <headerFooter alignWithMargins="0">
    <oddHeader>&amp;C&amp;"Times New Roman CE,Standardowy"&amp;14XVI Mistrzostwa Polski w Nocnych MnO
Klasyfikacja generalna kategorii TS&amp;R
ost. modyfikacja:
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75390625" style="33" customWidth="1"/>
    <col min="2" max="2" width="4.25390625" style="22" customWidth="1"/>
    <col min="3" max="3" width="10.25390625" style="23" customWidth="1"/>
    <col min="4" max="4" width="12.25390625" style="24" customWidth="1"/>
    <col min="5" max="5" width="15.375" style="22" customWidth="1"/>
    <col min="6" max="6" width="5.25390625" style="14" customWidth="1"/>
    <col min="7" max="7" width="3.75390625" style="14" customWidth="1"/>
    <col min="8" max="8" width="5.25390625" style="14" customWidth="1"/>
    <col min="9" max="9" width="3.75390625" style="14" customWidth="1"/>
    <col min="10" max="10" width="5.25390625" style="14" customWidth="1"/>
    <col min="11" max="11" width="3.75390625" style="14" customWidth="1"/>
    <col min="12" max="12" width="5.25390625" style="14" customWidth="1"/>
    <col min="13" max="13" width="3.75390625" style="14" customWidth="1"/>
    <col min="14" max="14" width="5.25390625" style="14" customWidth="1"/>
    <col min="15" max="15" width="3.75390625" style="14" customWidth="1"/>
    <col min="16" max="16" width="5.25390625" style="14" customWidth="1"/>
    <col min="17" max="17" width="3.75390625" style="14" customWidth="1"/>
    <col min="18" max="18" width="5.25390625" style="14" customWidth="1"/>
    <col min="19" max="19" width="3.75390625" style="14" customWidth="1"/>
    <col min="20" max="20" width="5.25390625" style="14" customWidth="1"/>
    <col min="21" max="21" width="3.75390625" style="14" customWidth="1"/>
    <col min="22" max="22" width="5.25390625" style="14" customWidth="1"/>
    <col min="23" max="23" width="3.75390625" style="14" customWidth="1"/>
    <col min="24" max="16384" width="9.125" style="14" customWidth="1"/>
  </cols>
  <sheetData>
    <row r="1" spans="1:23" s="7" customFormat="1" ht="38.25" customHeight="1">
      <c r="A1" s="116" t="s">
        <v>0</v>
      </c>
      <c r="B1" s="114" t="s">
        <v>1</v>
      </c>
      <c r="C1" s="2" t="s">
        <v>2</v>
      </c>
      <c r="D1" s="3" t="s">
        <v>3</v>
      </c>
      <c r="E1" s="4" t="s">
        <v>4</v>
      </c>
      <c r="F1" s="89" t="s">
        <v>5</v>
      </c>
      <c r="G1" s="47"/>
      <c r="H1" s="6" t="s">
        <v>6</v>
      </c>
      <c r="I1" s="90"/>
      <c r="J1" s="66" t="s">
        <v>7</v>
      </c>
      <c r="K1" s="67" t="s">
        <v>7</v>
      </c>
      <c r="L1" s="108" t="s">
        <v>132</v>
      </c>
      <c r="M1" s="62"/>
      <c r="N1" s="66" t="s">
        <v>140</v>
      </c>
      <c r="O1" s="67" t="s">
        <v>140</v>
      </c>
      <c r="P1" s="108" t="s">
        <v>16</v>
      </c>
      <c r="Q1" s="62"/>
      <c r="R1" s="66" t="s">
        <v>17</v>
      </c>
      <c r="S1" s="67" t="s">
        <v>17</v>
      </c>
      <c r="T1" s="64" t="s">
        <v>20</v>
      </c>
      <c r="U1" s="62"/>
      <c r="V1" s="66" t="s">
        <v>21</v>
      </c>
      <c r="W1" s="67" t="s">
        <v>21</v>
      </c>
    </row>
    <row r="2" spans="1:23" ht="28.5" customHeight="1" thickBot="1">
      <c r="A2" s="117" t="s">
        <v>8</v>
      </c>
      <c r="B2" s="115" t="s">
        <v>9</v>
      </c>
      <c r="C2" s="9"/>
      <c r="D2" s="10"/>
      <c r="E2" s="11"/>
      <c r="F2" s="96" t="s">
        <v>10</v>
      </c>
      <c r="G2" s="48" t="s">
        <v>12</v>
      </c>
      <c r="H2" s="97" t="s">
        <v>10</v>
      </c>
      <c r="I2" s="98" t="s">
        <v>12</v>
      </c>
      <c r="J2" s="68" t="s">
        <v>10</v>
      </c>
      <c r="K2" s="55" t="s">
        <v>12</v>
      </c>
      <c r="L2" s="96" t="s">
        <v>10</v>
      </c>
      <c r="M2" s="109" t="s">
        <v>12</v>
      </c>
      <c r="N2" s="68" t="s">
        <v>10</v>
      </c>
      <c r="O2" s="55" t="s">
        <v>12</v>
      </c>
      <c r="P2" s="96" t="s">
        <v>10</v>
      </c>
      <c r="Q2" s="109" t="s">
        <v>12</v>
      </c>
      <c r="R2" s="68" t="s">
        <v>10</v>
      </c>
      <c r="S2" s="55" t="s">
        <v>12</v>
      </c>
      <c r="T2" s="12" t="s">
        <v>10</v>
      </c>
      <c r="U2" s="63" t="s">
        <v>12</v>
      </c>
      <c r="V2" s="68" t="s">
        <v>10</v>
      </c>
      <c r="W2" s="55" t="s">
        <v>12</v>
      </c>
    </row>
    <row r="3" spans="1:23" ht="27.75" customHeight="1">
      <c r="A3" s="118">
        <f aca="true" t="shared" si="0" ref="A3:A34">RANK(V3,$V$3:$V$34,0)</f>
        <v>1</v>
      </c>
      <c r="B3" s="119">
        <v>30</v>
      </c>
      <c r="C3" s="120" t="s">
        <v>89</v>
      </c>
      <c r="D3" s="120" t="s">
        <v>87</v>
      </c>
      <c r="E3" s="121" t="s">
        <v>88</v>
      </c>
      <c r="F3" s="122">
        <v>0</v>
      </c>
      <c r="G3" s="123">
        <f aca="true" t="shared" si="1" ref="G3:G34">RANK(F3,$F$3:$F$34,0)</f>
        <v>1</v>
      </c>
      <c r="H3" s="119">
        <v>0</v>
      </c>
      <c r="I3" s="124">
        <f aca="true" t="shared" si="2" ref="I3:I34">RANK(H3,$H$3:$H$34,0)</f>
        <v>1</v>
      </c>
      <c r="J3" s="125">
        <f aca="true" t="shared" si="3" ref="J3:J34">F3+H3</f>
        <v>0</v>
      </c>
      <c r="K3" s="124">
        <f aca="true" t="shared" si="4" ref="K3:K34">RANK(J3,$J$3:$J$34,0)</f>
        <v>1</v>
      </c>
      <c r="L3" s="122">
        <v>-64</v>
      </c>
      <c r="M3" s="126">
        <f>RANK(L3,$L$3:$L327,0)</f>
        <v>3</v>
      </c>
      <c r="N3" s="127">
        <f aca="true" t="shared" si="5" ref="N3:N34">F3+H3+L3</f>
        <v>-64</v>
      </c>
      <c r="O3" s="126">
        <f aca="true" t="shared" si="6" ref="O3:O34">RANK(N3,$N$3:$N$34,0)</f>
        <v>1</v>
      </c>
      <c r="P3" s="128">
        <v>-25</v>
      </c>
      <c r="Q3" s="126">
        <f aca="true" t="shared" si="7" ref="Q3:Q34">RANK(P3,$P$3:$P$34,0)</f>
        <v>10</v>
      </c>
      <c r="R3" s="125">
        <f aca="true" t="shared" si="8" ref="R3:R34">F3+H3+L3+P3</f>
        <v>-89</v>
      </c>
      <c r="S3" s="126">
        <f aca="true" t="shared" si="9" ref="S3:S34">RANK(R3,$R$3:$R$34,0)</f>
        <v>1</v>
      </c>
      <c r="T3" s="128">
        <v>0</v>
      </c>
      <c r="U3" s="126">
        <f aca="true" t="shared" si="10" ref="U3:U34">RANK(T3,$T$3:$T$34,0)</f>
        <v>1</v>
      </c>
      <c r="V3" s="125">
        <f aca="true" t="shared" si="11" ref="V3:V34">R3+T3</f>
        <v>-89</v>
      </c>
      <c r="W3" s="126">
        <f aca="true" t="shared" si="12" ref="W3:W34">RANK(V3,$V$3:$V$34,0)</f>
        <v>1</v>
      </c>
    </row>
    <row r="4" spans="1:23" ht="27.75" customHeight="1">
      <c r="A4" s="101">
        <f t="shared" si="0"/>
        <v>2</v>
      </c>
      <c r="B4" s="15">
        <v>16</v>
      </c>
      <c r="C4" s="60" t="s">
        <v>126</v>
      </c>
      <c r="D4" s="60" t="s">
        <v>127</v>
      </c>
      <c r="E4" s="17" t="s">
        <v>128</v>
      </c>
      <c r="F4" s="94">
        <v>0</v>
      </c>
      <c r="G4" s="95">
        <f t="shared" si="1"/>
        <v>1</v>
      </c>
      <c r="H4" s="59">
        <v>-90</v>
      </c>
      <c r="I4" s="75">
        <f t="shared" si="2"/>
        <v>2</v>
      </c>
      <c r="J4" s="74">
        <f t="shared" si="3"/>
        <v>-90</v>
      </c>
      <c r="K4" s="75">
        <f t="shared" si="4"/>
        <v>2</v>
      </c>
      <c r="L4" s="94">
        <v>-80</v>
      </c>
      <c r="M4" s="77">
        <f>RANK(L4,$L$3:$L328,0)</f>
        <v>5</v>
      </c>
      <c r="N4" s="86">
        <f t="shared" si="5"/>
        <v>-170</v>
      </c>
      <c r="O4" s="77">
        <f t="shared" si="6"/>
        <v>2</v>
      </c>
      <c r="P4" s="76">
        <v>-25</v>
      </c>
      <c r="Q4" s="77">
        <f t="shared" si="7"/>
        <v>10</v>
      </c>
      <c r="R4" s="74">
        <f t="shared" si="8"/>
        <v>-195</v>
      </c>
      <c r="S4" s="77">
        <f t="shared" si="9"/>
        <v>2</v>
      </c>
      <c r="T4" s="76">
        <v>-25</v>
      </c>
      <c r="U4" s="77">
        <f t="shared" si="10"/>
        <v>4</v>
      </c>
      <c r="V4" s="74">
        <f t="shared" si="11"/>
        <v>-220</v>
      </c>
      <c r="W4" s="77">
        <f t="shared" si="12"/>
        <v>2</v>
      </c>
    </row>
    <row r="5" spans="1:23" ht="27.75" customHeight="1">
      <c r="A5" s="101">
        <f t="shared" si="0"/>
        <v>3</v>
      </c>
      <c r="B5" s="15">
        <v>1</v>
      </c>
      <c r="C5" s="60" t="s">
        <v>44</v>
      </c>
      <c r="D5" s="60" t="s">
        <v>133</v>
      </c>
      <c r="E5" s="17" t="s">
        <v>45</v>
      </c>
      <c r="F5" s="94">
        <v>-180</v>
      </c>
      <c r="G5" s="95">
        <f t="shared" si="1"/>
        <v>14</v>
      </c>
      <c r="H5" s="59">
        <v>-270</v>
      </c>
      <c r="I5" s="75">
        <f t="shared" si="2"/>
        <v>4</v>
      </c>
      <c r="J5" s="74">
        <f t="shared" si="3"/>
        <v>-450</v>
      </c>
      <c r="K5" s="75">
        <f t="shared" si="4"/>
        <v>14</v>
      </c>
      <c r="L5" s="94">
        <v>-1</v>
      </c>
      <c r="M5" s="77">
        <f>RANK(L5,$L$3:$L329,0)</f>
        <v>1</v>
      </c>
      <c r="N5" s="86">
        <f t="shared" si="5"/>
        <v>-451</v>
      </c>
      <c r="O5" s="77">
        <f t="shared" si="6"/>
        <v>3</v>
      </c>
      <c r="P5" s="76">
        <v>0</v>
      </c>
      <c r="Q5" s="77">
        <f t="shared" si="7"/>
        <v>1</v>
      </c>
      <c r="R5" s="74">
        <f t="shared" si="8"/>
        <v>-451</v>
      </c>
      <c r="S5" s="77">
        <f t="shared" si="9"/>
        <v>3</v>
      </c>
      <c r="T5" s="76">
        <v>-10</v>
      </c>
      <c r="U5" s="77">
        <f t="shared" si="10"/>
        <v>3</v>
      </c>
      <c r="V5" s="74">
        <f t="shared" si="11"/>
        <v>-461</v>
      </c>
      <c r="W5" s="77">
        <f t="shared" si="12"/>
        <v>3</v>
      </c>
    </row>
    <row r="6" spans="1:23" ht="27.75" customHeight="1">
      <c r="A6" s="101">
        <f t="shared" si="0"/>
        <v>4</v>
      </c>
      <c r="B6" s="15">
        <v>2</v>
      </c>
      <c r="C6" s="60" t="s">
        <v>46</v>
      </c>
      <c r="D6" s="60" t="s">
        <v>69</v>
      </c>
      <c r="E6" s="17" t="s">
        <v>51</v>
      </c>
      <c r="F6" s="94">
        <v>-55</v>
      </c>
      <c r="G6" s="95">
        <f t="shared" si="1"/>
        <v>6</v>
      </c>
      <c r="H6" s="59">
        <v>-270</v>
      </c>
      <c r="I6" s="75">
        <f t="shared" si="2"/>
        <v>4</v>
      </c>
      <c r="J6" s="74">
        <f t="shared" si="3"/>
        <v>-325</v>
      </c>
      <c r="K6" s="75">
        <f t="shared" si="4"/>
        <v>6</v>
      </c>
      <c r="L6" s="94">
        <v>-129</v>
      </c>
      <c r="M6" s="77">
        <f>RANK(L6,$L$3:$L330,0)</f>
        <v>6</v>
      </c>
      <c r="N6" s="86">
        <f t="shared" si="5"/>
        <v>-454</v>
      </c>
      <c r="O6" s="77">
        <f t="shared" si="6"/>
        <v>4</v>
      </c>
      <c r="P6" s="76">
        <v>0</v>
      </c>
      <c r="Q6" s="77">
        <f t="shared" si="7"/>
        <v>1</v>
      </c>
      <c r="R6" s="74">
        <f t="shared" si="8"/>
        <v>-454</v>
      </c>
      <c r="S6" s="77">
        <f t="shared" si="9"/>
        <v>4</v>
      </c>
      <c r="T6" s="76">
        <v>-25</v>
      </c>
      <c r="U6" s="77">
        <f t="shared" si="10"/>
        <v>4</v>
      </c>
      <c r="V6" s="74">
        <f t="shared" si="11"/>
        <v>-479</v>
      </c>
      <c r="W6" s="77">
        <f t="shared" si="12"/>
        <v>4</v>
      </c>
    </row>
    <row r="7" spans="1:23" ht="27.75" customHeight="1">
      <c r="A7" s="101">
        <f t="shared" si="0"/>
        <v>5</v>
      </c>
      <c r="B7" s="15">
        <v>3</v>
      </c>
      <c r="C7" s="60" t="s">
        <v>99</v>
      </c>
      <c r="D7" s="60" t="s">
        <v>134</v>
      </c>
      <c r="E7" s="17" t="s">
        <v>100</v>
      </c>
      <c r="F7" s="94">
        <v>-25</v>
      </c>
      <c r="G7" s="95">
        <f t="shared" si="1"/>
        <v>4</v>
      </c>
      <c r="H7" s="59">
        <v>-270</v>
      </c>
      <c r="I7" s="75">
        <f t="shared" si="2"/>
        <v>4</v>
      </c>
      <c r="J7" s="74">
        <f t="shared" si="3"/>
        <v>-295</v>
      </c>
      <c r="K7" s="75">
        <f t="shared" si="4"/>
        <v>4</v>
      </c>
      <c r="L7" s="94">
        <v>-210</v>
      </c>
      <c r="M7" s="77">
        <f>RANK(L7,$L$3:$L331,0)</f>
        <v>8</v>
      </c>
      <c r="N7" s="86">
        <f t="shared" si="5"/>
        <v>-505</v>
      </c>
      <c r="O7" s="77">
        <f t="shared" si="6"/>
        <v>5</v>
      </c>
      <c r="P7" s="76">
        <v>-25</v>
      </c>
      <c r="Q7" s="77">
        <f t="shared" si="7"/>
        <v>10</v>
      </c>
      <c r="R7" s="74">
        <f t="shared" si="8"/>
        <v>-530</v>
      </c>
      <c r="S7" s="77">
        <f t="shared" si="9"/>
        <v>5</v>
      </c>
      <c r="T7" s="76">
        <v>-25</v>
      </c>
      <c r="U7" s="77">
        <f t="shared" si="10"/>
        <v>4</v>
      </c>
      <c r="V7" s="74">
        <f t="shared" si="11"/>
        <v>-555</v>
      </c>
      <c r="W7" s="77">
        <f t="shared" si="12"/>
        <v>5</v>
      </c>
    </row>
    <row r="8" spans="1:23" ht="27.75" customHeight="1">
      <c r="A8" s="101">
        <f t="shared" si="0"/>
        <v>6</v>
      </c>
      <c r="B8" s="15">
        <v>12</v>
      </c>
      <c r="C8" s="60" t="s">
        <v>94</v>
      </c>
      <c r="D8" s="60" t="s">
        <v>95</v>
      </c>
      <c r="E8" s="17" t="s">
        <v>96</v>
      </c>
      <c r="F8" s="94">
        <v>-115</v>
      </c>
      <c r="G8" s="95">
        <f t="shared" si="1"/>
        <v>7</v>
      </c>
      <c r="H8" s="59">
        <v>-270</v>
      </c>
      <c r="I8" s="75">
        <f t="shared" si="2"/>
        <v>4</v>
      </c>
      <c r="J8" s="74">
        <f t="shared" si="3"/>
        <v>-385</v>
      </c>
      <c r="K8" s="75">
        <f t="shared" si="4"/>
        <v>7</v>
      </c>
      <c r="L8" s="94">
        <v>-220</v>
      </c>
      <c r="M8" s="77">
        <f>RANK(L8,$L$3:$L332,0)</f>
        <v>10</v>
      </c>
      <c r="N8" s="86">
        <f t="shared" si="5"/>
        <v>-605</v>
      </c>
      <c r="O8" s="77">
        <f t="shared" si="6"/>
        <v>9</v>
      </c>
      <c r="P8" s="76">
        <v>0</v>
      </c>
      <c r="Q8" s="77">
        <f t="shared" si="7"/>
        <v>1</v>
      </c>
      <c r="R8" s="74">
        <f t="shared" si="8"/>
        <v>-605</v>
      </c>
      <c r="S8" s="77">
        <f t="shared" si="9"/>
        <v>6</v>
      </c>
      <c r="T8" s="76">
        <v>-25</v>
      </c>
      <c r="U8" s="77">
        <f t="shared" si="10"/>
        <v>4</v>
      </c>
      <c r="V8" s="74">
        <f t="shared" si="11"/>
        <v>-630</v>
      </c>
      <c r="W8" s="77">
        <f t="shared" si="12"/>
        <v>6</v>
      </c>
    </row>
    <row r="9" spans="1:23" ht="27.75" customHeight="1">
      <c r="A9" s="101">
        <f t="shared" si="0"/>
        <v>7</v>
      </c>
      <c r="B9" s="15">
        <v>25</v>
      </c>
      <c r="C9" s="60" t="s">
        <v>66</v>
      </c>
      <c r="D9" s="60" t="s">
        <v>67</v>
      </c>
      <c r="E9" s="17" t="s">
        <v>68</v>
      </c>
      <c r="F9" s="94">
        <v>-25</v>
      </c>
      <c r="G9" s="95">
        <f t="shared" si="1"/>
        <v>4</v>
      </c>
      <c r="H9" s="59">
        <v>-270</v>
      </c>
      <c r="I9" s="75">
        <f t="shared" si="2"/>
        <v>4</v>
      </c>
      <c r="J9" s="74">
        <f t="shared" si="3"/>
        <v>-295</v>
      </c>
      <c r="K9" s="75">
        <f t="shared" si="4"/>
        <v>4</v>
      </c>
      <c r="L9" s="94">
        <v>-225</v>
      </c>
      <c r="M9" s="77">
        <f>RANK(L9,$L$3:$L333,0)</f>
        <v>11</v>
      </c>
      <c r="N9" s="86">
        <f t="shared" si="5"/>
        <v>-520</v>
      </c>
      <c r="O9" s="77">
        <f t="shared" si="6"/>
        <v>6</v>
      </c>
      <c r="P9" s="76">
        <v>-90</v>
      </c>
      <c r="Q9" s="77">
        <f t="shared" si="7"/>
        <v>23</v>
      </c>
      <c r="R9" s="74">
        <f t="shared" si="8"/>
        <v>-610</v>
      </c>
      <c r="S9" s="77">
        <f t="shared" si="9"/>
        <v>7</v>
      </c>
      <c r="T9" s="76">
        <v>-25</v>
      </c>
      <c r="U9" s="77">
        <f t="shared" si="10"/>
        <v>4</v>
      </c>
      <c r="V9" s="74">
        <f t="shared" si="11"/>
        <v>-635</v>
      </c>
      <c r="W9" s="77">
        <f t="shared" si="12"/>
        <v>7</v>
      </c>
    </row>
    <row r="10" spans="1:23" ht="27.75" customHeight="1">
      <c r="A10" s="101">
        <f t="shared" si="0"/>
        <v>8</v>
      </c>
      <c r="B10" s="15">
        <v>29</v>
      </c>
      <c r="C10" s="60" t="s">
        <v>90</v>
      </c>
      <c r="D10" s="60" t="s">
        <v>91</v>
      </c>
      <c r="E10" s="17" t="s">
        <v>68</v>
      </c>
      <c r="F10" s="94">
        <v>-115</v>
      </c>
      <c r="G10" s="95">
        <f t="shared" si="1"/>
        <v>7</v>
      </c>
      <c r="H10" s="59">
        <v>-270</v>
      </c>
      <c r="I10" s="75">
        <f t="shared" si="2"/>
        <v>4</v>
      </c>
      <c r="J10" s="74">
        <f t="shared" si="3"/>
        <v>-385</v>
      </c>
      <c r="K10" s="75">
        <f t="shared" si="4"/>
        <v>7</v>
      </c>
      <c r="L10" s="94">
        <v>-212</v>
      </c>
      <c r="M10" s="77">
        <f>RANK(L10,$L$3:$L334,0)</f>
        <v>9</v>
      </c>
      <c r="N10" s="86">
        <f t="shared" si="5"/>
        <v>-597</v>
      </c>
      <c r="O10" s="77">
        <f t="shared" si="6"/>
        <v>7</v>
      </c>
      <c r="P10" s="76">
        <v>-25</v>
      </c>
      <c r="Q10" s="77">
        <f t="shared" si="7"/>
        <v>10</v>
      </c>
      <c r="R10" s="74">
        <f t="shared" si="8"/>
        <v>-622</v>
      </c>
      <c r="S10" s="77">
        <f t="shared" si="9"/>
        <v>8</v>
      </c>
      <c r="T10" s="76">
        <v>-25</v>
      </c>
      <c r="U10" s="77">
        <f t="shared" si="10"/>
        <v>4</v>
      </c>
      <c r="V10" s="74">
        <f t="shared" si="11"/>
        <v>-647</v>
      </c>
      <c r="W10" s="77">
        <f t="shared" si="12"/>
        <v>8</v>
      </c>
    </row>
    <row r="11" spans="1:23" ht="27.75" customHeight="1">
      <c r="A11" s="101">
        <f t="shared" si="0"/>
        <v>9</v>
      </c>
      <c r="B11" s="15">
        <v>8</v>
      </c>
      <c r="C11" s="60" t="s">
        <v>92</v>
      </c>
      <c r="D11" s="60" t="s">
        <v>93</v>
      </c>
      <c r="E11" s="17" t="s">
        <v>68</v>
      </c>
      <c r="F11" s="94">
        <v>0</v>
      </c>
      <c r="G11" s="95">
        <f t="shared" si="1"/>
        <v>1</v>
      </c>
      <c r="H11" s="59">
        <v>-90</v>
      </c>
      <c r="I11" s="75">
        <f t="shared" si="2"/>
        <v>2</v>
      </c>
      <c r="J11" s="74">
        <f t="shared" si="3"/>
        <v>-90</v>
      </c>
      <c r="K11" s="75">
        <f t="shared" si="4"/>
        <v>2</v>
      </c>
      <c r="L11" s="94">
        <v>-630</v>
      </c>
      <c r="M11" s="77">
        <f>RANK(L11,$L$3:$L335,0)</f>
        <v>19</v>
      </c>
      <c r="N11" s="86">
        <f t="shared" si="5"/>
        <v>-720</v>
      </c>
      <c r="O11" s="77">
        <f t="shared" si="6"/>
        <v>12</v>
      </c>
      <c r="P11" s="76">
        <v>0</v>
      </c>
      <c r="Q11" s="77">
        <f t="shared" si="7"/>
        <v>1</v>
      </c>
      <c r="R11" s="74">
        <f t="shared" si="8"/>
        <v>-720</v>
      </c>
      <c r="S11" s="77">
        <f t="shared" si="9"/>
        <v>10</v>
      </c>
      <c r="T11" s="76">
        <v>-25</v>
      </c>
      <c r="U11" s="77">
        <f t="shared" si="10"/>
        <v>4</v>
      </c>
      <c r="V11" s="74">
        <f t="shared" si="11"/>
        <v>-745</v>
      </c>
      <c r="W11" s="77">
        <f t="shared" si="12"/>
        <v>9</v>
      </c>
    </row>
    <row r="12" spans="1:23" ht="27.75" customHeight="1">
      <c r="A12" s="101">
        <f t="shared" si="0"/>
        <v>10</v>
      </c>
      <c r="B12" s="15">
        <v>5</v>
      </c>
      <c r="C12" s="60" t="s">
        <v>129</v>
      </c>
      <c r="D12" s="60" t="s">
        <v>130</v>
      </c>
      <c r="E12" s="17" t="s">
        <v>59</v>
      </c>
      <c r="F12" s="94">
        <v>-205</v>
      </c>
      <c r="G12" s="95">
        <f t="shared" si="1"/>
        <v>16</v>
      </c>
      <c r="H12" s="59">
        <v>-270</v>
      </c>
      <c r="I12" s="75">
        <f t="shared" si="2"/>
        <v>4</v>
      </c>
      <c r="J12" s="74">
        <f t="shared" si="3"/>
        <v>-475</v>
      </c>
      <c r="K12" s="75">
        <f t="shared" si="4"/>
        <v>16</v>
      </c>
      <c r="L12" s="94">
        <v>-203</v>
      </c>
      <c r="M12" s="77">
        <f>RANK(L12,$L$3:$L336,0)</f>
        <v>7</v>
      </c>
      <c r="N12" s="86">
        <f t="shared" si="5"/>
        <v>-678</v>
      </c>
      <c r="O12" s="77">
        <f t="shared" si="6"/>
        <v>10</v>
      </c>
      <c r="P12" s="76">
        <v>-100</v>
      </c>
      <c r="Q12" s="77">
        <f t="shared" si="7"/>
        <v>27</v>
      </c>
      <c r="R12" s="74">
        <f t="shared" si="8"/>
        <v>-778</v>
      </c>
      <c r="S12" s="77">
        <f t="shared" si="9"/>
        <v>11</v>
      </c>
      <c r="T12" s="76">
        <v>-25</v>
      </c>
      <c r="U12" s="77">
        <f t="shared" si="10"/>
        <v>4</v>
      </c>
      <c r="V12" s="74">
        <f t="shared" si="11"/>
        <v>-803</v>
      </c>
      <c r="W12" s="77">
        <f t="shared" si="12"/>
        <v>10</v>
      </c>
    </row>
    <row r="13" spans="1:23" ht="27.75" customHeight="1">
      <c r="A13" s="101">
        <f t="shared" si="0"/>
        <v>11</v>
      </c>
      <c r="B13" s="15">
        <v>21</v>
      </c>
      <c r="C13" s="60" t="s">
        <v>110</v>
      </c>
      <c r="D13" s="60" t="s">
        <v>111</v>
      </c>
      <c r="E13" s="17" t="s">
        <v>68</v>
      </c>
      <c r="F13" s="94">
        <v>-180</v>
      </c>
      <c r="G13" s="95">
        <f t="shared" si="1"/>
        <v>14</v>
      </c>
      <c r="H13" s="59">
        <v>-270</v>
      </c>
      <c r="I13" s="75">
        <f t="shared" si="2"/>
        <v>4</v>
      </c>
      <c r="J13" s="74">
        <f t="shared" si="3"/>
        <v>-450</v>
      </c>
      <c r="K13" s="75">
        <f t="shared" si="4"/>
        <v>14</v>
      </c>
      <c r="L13" s="94">
        <v>-355</v>
      </c>
      <c r="M13" s="77">
        <f>RANK(L13,$L$3:$L337,0)</f>
        <v>14</v>
      </c>
      <c r="N13" s="86">
        <f t="shared" si="5"/>
        <v>-805</v>
      </c>
      <c r="O13" s="77">
        <f t="shared" si="6"/>
        <v>16</v>
      </c>
      <c r="P13" s="76">
        <v>0</v>
      </c>
      <c r="Q13" s="77">
        <f t="shared" si="7"/>
        <v>1</v>
      </c>
      <c r="R13" s="74">
        <f t="shared" si="8"/>
        <v>-805</v>
      </c>
      <c r="S13" s="77">
        <f t="shared" si="9"/>
        <v>14</v>
      </c>
      <c r="T13" s="76">
        <v>-25</v>
      </c>
      <c r="U13" s="77">
        <f t="shared" si="10"/>
        <v>4</v>
      </c>
      <c r="V13" s="74">
        <f t="shared" si="11"/>
        <v>-830</v>
      </c>
      <c r="W13" s="77">
        <f t="shared" si="12"/>
        <v>11</v>
      </c>
    </row>
    <row r="14" spans="1:23" ht="27.75" customHeight="1">
      <c r="A14" s="101">
        <f t="shared" si="0"/>
        <v>12</v>
      </c>
      <c r="B14" s="15">
        <v>22</v>
      </c>
      <c r="C14" s="60" t="s">
        <v>118</v>
      </c>
      <c r="D14" s="60" t="s">
        <v>119</v>
      </c>
      <c r="E14" s="17" t="s">
        <v>120</v>
      </c>
      <c r="F14" s="94">
        <v>-270</v>
      </c>
      <c r="G14" s="95">
        <f t="shared" si="1"/>
        <v>23</v>
      </c>
      <c r="H14" s="59">
        <v>-270</v>
      </c>
      <c r="I14" s="75">
        <f t="shared" si="2"/>
        <v>4</v>
      </c>
      <c r="J14" s="74">
        <f t="shared" si="3"/>
        <v>-540</v>
      </c>
      <c r="K14" s="75">
        <f t="shared" si="4"/>
        <v>23</v>
      </c>
      <c r="L14" s="94">
        <v>-233</v>
      </c>
      <c r="M14" s="77">
        <f>RANK(L14,$L$3:$L338,0)</f>
        <v>12</v>
      </c>
      <c r="N14" s="86">
        <f t="shared" si="5"/>
        <v>-773</v>
      </c>
      <c r="O14" s="77">
        <f t="shared" si="6"/>
        <v>14</v>
      </c>
      <c r="P14" s="76">
        <v>-25</v>
      </c>
      <c r="Q14" s="77">
        <f t="shared" si="7"/>
        <v>10</v>
      </c>
      <c r="R14" s="74">
        <f t="shared" si="8"/>
        <v>-798</v>
      </c>
      <c r="S14" s="77">
        <f t="shared" si="9"/>
        <v>13</v>
      </c>
      <c r="T14" s="76">
        <v>-50</v>
      </c>
      <c r="U14" s="77">
        <f t="shared" si="10"/>
        <v>22</v>
      </c>
      <c r="V14" s="74">
        <f t="shared" si="11"/>
        <v>-848</v>
      </c>
      <c r="W14" s="77">
        <f t="shared" si="12"/>
        <v>12</v>
      </c>
    </row>
    <row r="15" spans="1:23" ht="27.75" customHeight="1">
      <c r="A15" s="101">
        <f t="shared" si="0"/>
        <v>13</v>
      </c>
      <c r="B15" s="15">
        <v>9</v>
      </c>
      <c r="C15" s="60" t="s">
        <v>72</v>
      </c>
      <c r="D15" s="60" t="s">
        <v>73</v>
      </c>
      <c r="E15" s="17" t="s">
        <v>74</v>
      </c>
      <c r="F15" s="94">
        <v>-115</v>
      </c>
      <c r="G15" s="95">
        <f t="shared" si="1"/>
        <v>7</v>
      </c>
      <c r="H15" s="59">
        <v>-270</v>
      </c>
      <c r="I15" s="75">
        <f t="shared" si="2"/>
        <v>4</v>
      </c>
      <c r="J15" s="74">
        <f t="shared" si="3"/>
        <v>-385</v>
      </c>
      <c r="K15" s="75">
        <f t="shared" si="4"/>
        <v>7</v>
      </c>
      <c r="L15" s="94">
        <v>-490</v>
      </c>
      <c r="M15" s="77">
        <f>RANK(L15,$L$3:$L339,0)</f>
        <v>16</v>
      </c>
      <c r="N15" s="86">
        <f t="shared" si="5"/>
        <v>-875</v>
      </c>
      <c r="O15" s="77">
        <f t="shared" si="6"/>
        <v>17</v>
      </c>
      <c r="P15" s="76">
        <v>-115</v>
      </c>
      <c r="Q15" s="77">
        <f t="shared" si="7"/>
        <v>28</v>
      </c>
      <c r="R15" s="74">
        <f t="shared" si="8"/>
        <v>-990</v>
      </c>
      <c r="S15" s="77">
        <f t="shared" si="9"/>
        <v>17</v>
      </c>
      <c r="T15" s="76">
        <v>0</v>
      </c>
      <c r="U15" s="77">
        <f t="shared" si="10"/>
        <v>1</v>
      </c>
      <c r="V15" s="74">
        <f t="shared" si="11"/>
        <v>-990</v>
      </c>
      <c r="W15" s="77">
        <f t="shared" si="12"/>
        <v>13</v>
      </c>
    </row>
    <row r="16" spans="1:23" ht="27.75" customHeight="1">
      <c r="A16" s="101">
        <f t="shared" si="0"/>
        <v>14</v>
      </c>
      <c r="B16" s="15">
        <v>27</v>
      </c>
      <c r="C16" s="60" t="s">
        <v>60</v>
      </c>
      <c r="D16" s="60" t="s">
        <v>61</v>
      </c>
      <c r="E16" s="17" t="s">
        <v>62</v>
      </c>
      <c r="F16" s="94">
        <v>-360</v>
      </c>
      <c r="G16" s="95">
        <f t="shared" si="1"/>
        <v>28</v>
      </c>
      <c r="H16" s="59">
        <v>-270</v>
      </c>
      <c r="I16" s="75">
        <f t="shared" si="2"/>
        <v>4</v>
      </c>
      <c r="J16" s="74">
        <f t="shared" si="3"/>
        <v>-630</v>
      </c>
      <c r="K16" s="75">
        <f t="shared" si="4"/>
        <v>28</v>
      </c>
      <c r="L16" s="94">
        <v>-61</v>
      </c>
      <c r="M16" s="77">
        <f>RANK(L16,$L$3:$L340,0)</f>
        <v>2</v>
      </c>
      <c r="N16" s="86">
        <f t="shared" si="5"/>
        <v>-691</v>
      </c>
      <c r="O16" s="77">
        <f t="shared" si="6"/>
        <v>11</v>
      </c>
      <c r="P16" s="76">
        <v>-25</v>
      </c>
      <c r="Q16" s="77">
        <f t="shared" si="7"/>
        <v>10</v>
      </c>
      <c r="R16" s="74">
        <f t="shared" si="8"/>
        <v>-716</v>
      </c>
      <c r="S16" s="77">
        <f t="shared" si="9"/>
        <v>9</v>
      </c>
      <c r="T16" s="76">
        <v>-295</v>
      </c>
      <c r="U16" s="77">
        <f t="shared" si="10"/>
        <v>29</v>
      </c>
      <c r="V16" s="74">
        <f t="shared" si="11"/>
        <v>-1011</v>
      </c>
      <c r="W16" s="77">
        <f t="shared" si="12"/>
        <v>14</v>
      </c>
    </row>
    <row r="17" spans="1:23" ht="27.75" customHeight="1">
      <c r="A17" s="101">
        <f t="shared" si="0"/>
        <v>15</v>
      </c>
      <c r="B17" s="15">
        <v>19</v>
      </c>
      <c r="C17" s="60" t="s">
        <v>41</v>
      </c>
      <c r="D17" s="60" t="s">
        <v>42</v>
      </c>
      <c r="E17" s="17" t="s">
        <v>43</v>
      </c>
      <c r="F17" s="94">
        <v>-115</v>
      </c>
      <c r="G17" s="95">
        <f t="shared" si="1"/>
        <v>7</v>
      </c>
      <c r="H17" s="59">
        <v>-270</v>
      </c>
      <c r="I17" s="75">
        <f t="shared" si="2"/>
        <v>4</v>
      </c>
      <c r="J17" s="74">
        <f t="shared" si="3"/>
        <v>-385</v>
      </c>
      <c r="K17" s="75">
        <f t="shared" si="4"/>
        <v>7</v>
      </c>
      <c r="L17" s="94">
        <v>-369</v>
      </c>
      <c r="M17" s="77">
        <f>RANK(L17,$L$3:$L341,0)</f>
        <v>15</v>
      </c>
      <c r="N17" s="86">
        <f t="shared" si="5"/>
        <v>-754</v>
      </c>
      <c r="O17" s="77">
        <f t="shared" si="6"/>
        <v>13</v>
      </c>
      <c r="P17" s="76">
        <v>-25</v>
      </c>
      <c r="Q17" s="77">
        <f t="shared" si="7"/>
        <v>10</v>
      </c>
      <c r="R17" s="74">
        <f t="shared" si="8"/>
        <v>-779</v>
      </c>
      <c r="S17" s="77">
        <f t="shared" si="9"/>
        <v>12</v>
      </c>
      <c r="T17" s="76">
        <v>-295</v>
      </c>
      <c r="U17" s="77">
        <f t="shared" si="10"/>
        <v>29</v>
      </c>
      <c r="V17" s="74">
        <f t="shared" si="11"/>
        <v>-1074</v>
      </c>
      <c r="W17" s="77">
        <f t="shared" si="12"/>
        <v>15</v>
      </c>
    </row>
    <row r="18" spans="1:23" ht="27.75" customHeight="1">
      <c r="A18" s="101">
        <f t="shared" si="0"/>
        <v>16</v>
      </c>
      <c r="B18" s="15">
        <v>23</v>
      </c>
      <c r="C18" s="60" t="s">
        <v>76</v>
      </c>
      <c r="D18" s="60" t="s">
        <v>77</v>
      </c>
      <c r="E18" s="17" t="s">
        <v>78</v>
      </c>
      <c r="F18" s="94">
        <v>-205</v>
      </c>
      <c r="G18" s="95">
        <f t="shared" si="1"/>
        <v>16</v>
      </c>
      <c r="H18" s="59">
        <v>-270</v>
      </c>
      <c r="I18" s="75">
        <f t="shared" si="2"/>
        <v>4</v>
      </c>
      <c r="J18" s="74">
        <f t="shared" si="3"/>
        <v>-475</v>
      </c>
      <c r="K18" s="75">
        <f t="shared" si="4"/>
        <v>16</v>
      </c>
      <c r="L18" s="94">
        <v>-653</v>
      </c>
      <c r="M18" s="77">
        <f>RANK(L18,$L$3:$L342,0)</f>
        <v>20</v>
      </c>
      <c r="N18" s="86">
        <f t="shared" si="5"/>
        <v>-1128</v>
      </c>
      <c r="O18" s="77">
        <f t="shared" si="6"/>
        <v>19</v>
      </c>
      <c r="P18" s="76">
        <v>0</v>
      </c>
      <c r="Q18" s="77">
        <f t="shared" si="7"/>
        <v>1</v>
      </c>
      <c r="R18" s="74">
        <f t="shared" si="8"/>
        <v>-1128</v>
      </c>
      <c r="S18" s="77">
        <f t="shared" si="9"/>
        <v>19</v>
      </c>
      <c r="T18" s="76">
        <v>-25</v>
      </c>
      <c r="U18" s="77">
        <f t="shared" si="10"/>
        <v>4</v>
      </c>
      <c r="V18" s="74">
        <f t="shared" si="11"/>
        <v>-1153</v>
      </c>
      <c r="W18" s="77">
        <f t="shared" si="12"/>
        <v>16</v>
      </c>
    </row>
    <row r="19" spans="1:23" ht="27.75" customHeight="1">
      <c r="A19" s="101">
        <f t="shared" si="0"/>
        <v>17</v>
      </c>
      <c r="B19" s="15">
        <v>18</v>
      </c>
      <c r="C19" s="60" t="s">
        <v>101</v>
      </c>
      <c r="D19" s="60" t="s">
        <v>102</v>
      </c>
      <c r="E19" s="17" t="s">
        <v>103</v>
      </c>
      <c r="F19" s="94">
        <v>-235</v>
      </c>
      <c r="G19" s="95">
        <f t="shared" si="1"/>
        <v>22</v>
      </c>
      <c r="H19" s="59">
        <v>-270</v>
      </c>
      <c r="I19" s="75">
        <f t="shared" si="2"/>
        <v>4</v>
      </c>
      <c r="J19" s="74">
        <f t="shared" si="3"/>
        <v>-505</v>
      </c>
      <c r="K19" s="75">
        <f t="shared" si="4"/>
        <v>22</v>
      </c>
      <c r="L19" s="94">
        <v>-290</v>
      </c>
      <c r="M19" s="77">
        <f>RANK(L19,$L$3:$L343,0)</f>
        <v>13</v>
      </c>
      <c r="N19" s="86">
        <f t="shared" si="5"/>
        <v>-795</v>
      </c>
      <c r="O19" s="77">
        <f t="shared" si="6"/>
        <v>15</v>
      </c>
      <c r="P19" s="76">
        <v>-90</v>
      </c>
      <c r="Q19" s="77">
        <f t="shared" si="7"/>
        <v>23</v>
      </c>
      <c r="R19" s="74">
        <f t="shared" si="8"/>
        <v>-885</v>
      </c>
      <c r="S19" s="77">
        <f t="shared" si="9"/>
        <v>16</v>
      </c>
      <c r="T19" s="76">
        <v>-270</v>
      </c>
      <c r="U19" s="77">
        <f t="shared" si="10"/>
        <v>28</v>
      </c>
      <c r="V19" s="74">
        <f t="shared" si="11"/>
        <v>-1155</v>
      </c>
      <c r="W19" s="77">
        <f t="shared" si="12"/>
        <v>17</v>
      </c>
    </row>
    <row r="20" spans="1:23" ht="27.75" customHeight="1">
      <c r="A20" s="101">
        <f t="shared" si="0"/>
        <v>18</v>
      </c>
      <c r="B20" s="15">
        <v>20</v>
      </c>
      <c r="C20" s="61" t="s">
        <v>49</v>
      </c>
      <c r="D20" s="61" t="s">
        <v>50</v>
      </c>
      <c r="E20" s="17" t="s">
        <v>48</v>
      </c>
      <c r="F20" s="94">
        <v>-205</v>
      </c>
      <c r="G20" s="95">
        <f t="shared" si="1"/>
        <v>16</v>
      </c>
      <c r="H20" s="59">
        <v>-270</v>
      </c>
      <c r="I20" s="75">
        <f t="shared" si="2"/>
        <v>4</v>
      </c>
      <c r="J20" s="74">
        <f t="shared" si="3"/>
        <v>-475</v>
      </c>
      <c r="K20" s="75">
        <f t="shared" si="4"/>
        <v>16</v>
      </c>
      <c r="L20" s="94">
        <v>-673</v>
      </c>
      <c r="M20" s="77">
        <f>RANK(L20,$L$3:$L344,0)</f>
        <v>22</v>
      </c>
      <c r="N20" s="86">
        <f t="shared" si="5"/>
        <v>-1148</v>
      </c>
      <c r="O20" s="77">
        <f t="shared" si="6"/>
        <v>20</v>
      </c>
      <c r="P20" s="76">
        <v>-25</v>
      </c>
      <c r="Q20" s="77">
        <f t="shared" si="7"/>
        <v>10</v>
      </c>
      <c r="R20" s="74">
        <f t="shared" si="8"/>
        <v>-1173</v>
      </c>
      <c r="S20" s="77">
        <f t="shared" si="9"/>
        <v>20</v>
      </c>
      <c r="T20" s="76">
        <v>-25</v>
      </c>
      <c r="U20" s="77">
        <f t="shared" si="10"/>
        <v>4</v>
      </c>
      <c r="V20" s="74">
        <f t="shared" si="11"/>
        <v>-1198</v>
      </c>
      <c r="W20" s="77">
        <f t="shared" si="12"/>
        <v>18</v>
      </c>
    </row>
    <row r="21" spans="1:23" ht="27.75" customHeight="1">
      <c r="A21" s="101">
        <f t="shared" si="0"/>
        <v>19</v>
      </c>
      <c r="B21" s="15">
        <v>13</v>
      </c>
      <c r="C21" s="60" t="s">
        <v>70</v>
      </c>
      <c r="D21" s="60" t="s">
        <v>71</v>
      </c>
      <c r="E21" s="17" t="s">
        <v>68</v>
      </c>
      <c r="F21" s="94">
        <v>-215</v>
      </c>
      <c r="G21" s="95">
        <f t="shared" si="1"/>
        <v>21</v>
      </c>
      <c r="H21" s="59">
        <v>-270</v>
      </c>
      <c r="I21" s="75">
        <f t="shared" si="2"/>
        <v>4</v>
      </c>
      <c r="J21" s="74">
        <f t="shared" si="3"/>
        <v>-485</v>
      </c>
      <c r="K21" s="75">
        <f t="shared" si="4"/>
        <v>21</v>
      </c>
      <c r="L21" s="94">
        <v>-672</v>
      </c>
      <c r="M21" s="77">
        <f>RANK(L21,$L$3:$L345,0)</f>
        <v>21</v>
      </c>
      <c r="N21" s="86">
        <f t="shared" si="5"/>
        <v>-1157</v>
      </c>
      <c r="O21" s="77">
        <f t="shared" si="6"/>
        <v>22</v>
      </c>
      <c r="P21" s="76">
        <v>-25</v>
      </c>
      <c r="Q21" s="77">
        <f t="shared" si="7"/>
        <v>10</v>
      </c>
      <c r="R21" s="74">
        <f t="shared" si="8"/>
        <v>-1182</v>
      </c>
      <c r="S21" s="77">
        <f t="shared" si="9"/>
        <v>21</v>
      </c>
      <c r="T21" s="76">
        <v>-25</v>
      </c>
      <c r="U21" s="77">
        <f t="shared" si="10"/>
        <v>4</v>
      </c>
      <c r="V21" s="74">
        <f t="shared" si="11"/>
        <v>-1207</v>
      </c>
      <c r="W21" s="77">
        <f t="shared" si="12"/>
        <v>19</v>
      </c>
    </row>
    <row r="22" spans="1:23" ht="27.75" customHeight="1">
      <c r="A22" s="101">
        <f t="shared" si="0"/>
        <v>20</v>
      </c>
      <c r="B22" s="15">
        <v>26</v>
      </c>
      <c r="C22" s="60" t="s">
        <v>108</v>
      </c>
      <c r="D22" s="60" t="s">
        <v>109</v>
      </c>
      <c r="E22" s="17" t="s">
        <v>26</v>
      </c>
      <c r="F22" s="94">
        <v>-270</v>
      </c>
      <c r="G22" s="95">
        <f t="shared" si="1"/>
        <v>23</v>
      </c>
      <c r="H22" s="59">
        <v>-270</v>
      </c>
      <c r="I22" s="75">
        <f t="shared" si="2"/>
        <v>4</v>
      </c>
      <c r="J22" s="74">
        <f t="shared" si="3"/>
        <v>-540</v>
      </c>
      <c r="K22" s="75">
        <f t="shared" si="4"/>
        <v>23</v>
      </c>
      <c r="L22" s="94">
        <v>-64</v>
      </c>
      <c r="M22" s="77">
        <f>RANK(L22,$L$3:$L346,0)</f>
        <v>3</v>
      </c>
      <c r="N22" s="86">
        <f t="shared" si="5"/>
        <v>-604</v>
      </c>
      <c r="O22" s="77">
        <f t="shared" si="6"/>
        <v>8</v>
      </c>
      <c r="P22" s="76">
        <v>-270</v>
      </c>
      <c r="Q22" s="77">
        <f t="shared" si="7"/>
        <v>29</v>
      </c>
      <c r="R22" s="74">
        <f t="shared" si="8"/>
        <v>-874</v>
      </c>
      <c r="S22" s="77">
        <f t="shared" si="9"/>
        <v>15</v>
      </c>
      <c r="T22" s="76">
        <v>-360</v>
      </c>
      <c r="U22" s="77">
        <f t="shared" si="10"/>
        <v>31</v>
      </c>
      <c r="V22" s="74">
        <f t="shared" si="11"/>
        <v>-1234</v>
      </c>
      <c r="W22" s="77">
        <f t="shared" si="12"/>
        <v>20</v>
      </c>
    </row>
    <row r="23" spans="1:23" ht="27.75" customHeight="1">
      <c r="A23" s="101">
        <f t="shared" si="0"/>
        <v>21</v>
      </c>
      <c r="B23" s="15">
        <v>15</v>
      </c>
      <c r="C23" s="60" t="s">
        <v>63</v>
      </c>
      <c r="D23" s="60" t="s">
        <v>64</v>
      </c>
      <c r="E23" s="17" t="s">
        <v>65</v>
      </c>
      <c r="F23" s="94">
        <v>-305</v>
      </c>
      <c r="G23" s="95">
        <f t="shared" si="1"/>
        <v>27</v>
      </c>
      <c r="H23" s="59">
        <v>-270</v>
      </c>
      <c r="I23" s="75">
        <f t="shared" si="2"/>
        <v>4</v>
      </c>
      <c r="J23" s="74">
        <f t="shared" si="3"/>
        <v>-575</v>
      </c>
      <c r="K23" s="75">
        <f t="shared" si="4"/>
        <v>27</v>
      </c>
      <c r="L23" s="94">
        <v>-575</v>
      </c>
      <c r="M23" s="77">
        <f>RANK(L23,$L$3:$L347,0)</f>
        <v>18</v>
      </c>
      <c r="N23" s="86">
        <f t="shared" si="5"/>
        <v>-1150</v>
      </c>
      <c r="O23" s="77">
        <f t="shared" si="6"/>
        <v>21</v>
      </c>
      <c r="P23" s="76">
        <v>-90</v>
      </c>
      <c r="Q23" s="77">
        <f t="shared" si="7"/>
        <v>23</v>
      </c>
      <c r="R23" s="74">
        <f t="shared" si="8"/>
        <v>-1240</v>
      </c>
      <c r="S23" s="77">
        <f t="shared" si="9"/>
        <v>22</v>
      </c>
      <c r="T23" s="76">
        <v>-35</v>
      </c>
      <c r="U23" s="77">
        <f t="shared" si="10"/>
        <v>21</v>
      </c>
      <c r="V23" s="74">
        <f t="shared" si="11"/>
        <v>-1275</v>
      </c>
      <c r="W23" s="77">
        <f t="shared" si="12"/>
        <v>21</v>
      </c>
    </row>
    <row r="24" spans="1:23" ht="27.75" customHeight="1">
      <c r="A24" s="101">
        <f t="shared" si="0"/>
        <v>22</v>
      </c>
      <c r="B24" s="15">
        <v>17</v>
      </c>
      <c r="C24" s="60" t="s">
        <v>57</v>
      </c>
      <c r="D24" s="60" t="s">
        <v>58</v>
      </c>
      <c r="E24" s="17" t="s">
        <v>131</v>
      </c>
      <c r="F24" s="94">
        <v>-270</v>
      </c>
      <c r="G24" s="95">
        <f t="shared" si="1"/>
        <v>23</v>
      </c>
      <c r="H24" s="59">
        <v>-270</v>
      </c>
      <c r="I24" s="75">
        <f t="shared" si="2"/>
        <v>4</v>
      </c>
      <c r="J24" s="74">
        <f t="shared" si="3"/>
        <v>-540</v>
      </c>
      <c r="K24" s="75">
        <f t="shared" si="4"/>
        <v>23</v>
      </c>
      <c r="L24" s="94">
        <v>-501</v>
      </c>
      <c r="M24" s="77">
        <f>RANK(L24,$L$3:$L348,0)</f>
        <v>17</v>
      </c>
      <c r="N24" s="86">
        <f t="shared" si="5"/>
        <v>-1041</v>
      </c>
      <c r="O24" s="77">
        <f t="shared" si="6"/>
        <v>18</v>
      </c>
      <c r="P24" s="76">
        <v>0</v>
      </c>
      <c r="Q24" s="77">
        <f t="shared" si="7"/>
        <v>1</v>
      </c>
      <c r="R24" s="74">
        <f t="shared" si="8"/>
        <v>-1041</v>
      </c>
      <c r="S24" s="77">
        <f t="shared" si="9"/>
        <v>18</v>
      </c>
      <c r="T24" s="76">
        <v>-360</v>
      </c>
      <c r="U24" s="77">
        <f t="shared" si="10"/>
        <v>31</v>
      </c>
      <c r="V24" s="74">
        <f t="shared" si="11"/>
        <v>-1401</v>
      </c>
      <c r="W24" s="77">
        <f t="shared" si="12"/>
        <v>22</v>
      </c>
    </row>
    <row r="25" spans="1:23" ht="27.75" customHeight="1">
      <c r="A25" s="101">
        <f t="shared" si="0"/>
        <v>23</v>
      </c>
      <c r="B25" s="15">
        <v>28</v>
      </c>
      <c r="C25" s="60" t="s">
        <v>85</v>
      </c>
      <c r="D25" s="60" t="s">
        <v>86</v>
      </c>
      <c r="E25" s="17" t="s">
        <v>107</v>
      </c>
      <c r="F25" s="94">
        <v>-145</v>
      </c>
      <c r="G25" s="95">
        <f t="shared" si="1"/>
        <v>13</v>
      </c>
      <c r="H25" s="59">
        <v>-270</v>
      </c>
      <c r="I25" s="75">
        <f t="shared" si="2"/>
        <v>4</v>
      </c>
      <c r="J25" s="74">
        <f t="shared" si="3"/>
        <v>-415</v>
      </c>
      <c r="K25" s="75">
        <f t="shared" si="4"/>
        <v>13</v>
      </c>
      <c r="L25" s="94">
        <v>-946</v>
      </c>
      <c r="M25" s="77">
        <f>RANK(L25,$L$3:$L349,0)</f>
        <v>23</v>
      </c>
      <c r="N25" s="86">
        <f t="shared" si="5"/>
        <v>-1361</v>
      </c>
      <c r="O25" s="77">
        <f t="shared" si="6"/>
        <v>23</v>
      </c>
      <c r="P25" s="76">
        <v>-25</v>
      </c>
      <c r="Q25" s="77">
        <f t="shared" si="7"/>
        <v>10</v>
      </c>
      <c r="R25" s="74">
        <f t="shared" si="8"/>
        <v>-1386</v>
      </c>
      <c r="S25" s="77">
        <f t="shared" si="9"/>
        <v>23</v>
      </c>
      <c r="T25" s="76">
        <v>-25</v>
      </c>
      <c r="U25" s="77">
        <f t="shared" si="10"/>
        <v>4</v>
      </c>
      <c r="V25" s="74">
        <f t="shared" si="11"/>
        <v>-1411</v>
      </c>
      <c r="W25" s="77">
        <f t="shared" si="12"/>
        <v>23</v>
      </c>
    </row>
    <row r="26" spans="1:23" ht="27.75" customHeight="1">
      <c r="A26" s="101">
        <f t="shared" si="0"/>
        <v>24</v>
      </c>
      <c r="B26" s="15">
        <v>14</v>
      </c>
      <c r="C26" s="60" t="s">
        <v>97</v>
      </c>
      <c r="D26" s="60" t="s">
        <v>117</v>
      </c>
      <c r="E26" s="17" t="s">
        <v>98</v>
      </c>
      <c r="F26" s="94">
        <v>-205</v>
      </c>
      <c r="G26" s="95">
        <f t="shared" si="1"/>
        <v>16</v>
      </c>
      <c r="H26" s="59">
        <v>-270</v>
      </c>
      <c r="I26" s="75">
        <f t="shared" si="2"/>
        <v>4</v>
      </c>
      <c r="J26" s="74">
        <f t="shared" si="3"/>
        <v>-475</v>
      </c>
      <c r="K26" s="75">
        <f t="shared" si="4"/>
        <v>16</v>
      </c>
      <c r="L26" s="94">
        <v>-1538</v>
      </c>
      <c r="M26" s="77">
        <f>RANK(L26,$L$3:$L350,0)</f>
        <v>24</v>
      </c>
      <c r="N26" s="86">
        <f t="shared" si="5"/>
        <v>-2013</v>
      </c>
      <c r="O26" s="77">
        <f t="shared" si="6"/>
        <v>24</v>
      </c>
      <c r="P26" s="76">
        <v>0</v>
      </c>
      <c r="Q26" s="77">
        <f t="shared" si="7"/>
        <v>1</v>
      </c>
      <c r="R26" s="74">
        <f t="shared" si="8"/>
        <v>-2013</v>
      </c>
      <c r="S26" s="77">
        <f t="shared" si="9"/>
        <v>24</v>
      </c>
      <c r="T26" s="76">
        <v>-25</v>
      </c>
      <c r="U26" s="77">
        <f t="shared" si="10"/>
        <v>4</v>
      </c>
      <c r="V26" s="74">
        <f t="shared" si="11"/>
        <v>-2038</v>
      </c>
      <c r="W26" s="77">
        <f t="shared" si="12"/>
        <v>24</v>
      </c>
    </row>
    <row r="27" spans="1:23" ht="27.75" customHeight="1">
      <c r="A27" s="101">
        <f t="shared" si="0"/>
        <v>25</v>
      </c>
      <c r="B27" s="15">
        <v>7</v>
      </c>
      <c r="C27" s="60" t="s">
        <v>82</v>
      </c>
      <c r="D27" s="60" t="s">
        <v>83</v>
      </c>
      <c r="E27" s="17" t="s">
        <v>84</v>
      </c>
      <c r="F27" s="94">
        <v>-115</v>
      </c>
      <c r="G27" s="95">
        <f t="shared" si="1"/>
        <v>7</v>
      </c>
      <c r="H27" s="59">
        <v>-270</v>
      </c>
      <c r="I27" s="75">
        <f t="shared" si="2"/>
        <v>4</v>
      </c>
      <c r="J27" s="74">
        <f t="shared" si="3"/>
        <v>-385</v>
      </c>
      <c r="K27" s="75">
        <f t="shared" si="4"/>
        <v>7</v>
      </c>
      <c r="L27" s="94">
        <v>-1980</v>
      </c>
      <c r="M27" s="77">
        <f>RANK(L27,$L$3:$L351,0)</f>
        <v>25</v>
      </c>
      <c r="N27" s="86">
        <f t="shared" si="5"/>
        <v>-2365</v>
      </c>
      <c r="O27" s="77">
        <f t="shared" si="6"/>
        <v>25</v>
      </c>
      <c r="P27" s="76">
        <v>0</v>
      </c>
      <c r="Q27" s="77">
        <f t="shared" si="7"/>
        <v>1</v>
      </c>
      <c r="R27" s="74">
        <f t="shared" si="8"/>
        <v>-2365</v>
      </c>
      <c r="S27" s="77">
        <f t="shared" si="9"/>
        <v>25</v>
      </c>
      <c r="T27" s="76">
        <v>-25</v>
      </c>
      <c r="U27" s="77">
        <f t="shared" si="10"/>
        <v>4</v>
      </c>
      <c r="V27" s="74">
        <f t="shared" si="11"/>
        <v>-2390</v>
      </c>
      <c r="W27" s="77">
        <f t="shared" si="12"/>
        <v>25</v>
      </c>
    </row>
    <row r="28" spans="1:23" ht="27.75" customHeight="1">
      <c r="A28" s="101">
        <f t="shared" si="0"/>
        <v>26</v>
      </c>
      <c r="B28" s="15">
        <v>24</v>
      </c>
      <c r="C28" s="60" t="s">
        <v>114</v>
      </c>
      <c r="D28" s="60" t="s">
        <v>115</v>
      </c>
      <c r="E28" s="17" t="s">
        <v>116</v>
      </c>
      <c r="F28" s="94">
        <v>-115</v>
      </c>
      <c r="G28" s="95">
        <f t="shared" si="1"/>
        <v>7</v>
      </c>
      <c r="H28" s="59">
        <v>-270</v>
      </c>
      <c r="I28" s="75">
        <f t="shared" si="2"/>
        <v>4</v>
      </c>
      <c r="J28" s="74">
        <f t="shared" si="3"/>
        <v>-385</v>
      </c>
      <c r="K28" s="75">
        <f t="shared" si="4"/>
        <v>7</v>
      </c>
      <c r="L28" s="94">
        <v>-1980</v>
      </c>
      <c r="M28" s="77">
        <f>RANK(L28,$L$3:$L352,0)</f>
        <v>25</v>
      </c>
      <c r="N28" s="86">
        <f t="shared" si="5"/>
        <v>-2365</v>
      </c>
      <c r="O28" s="77">
        <f t="shared" si="6"/>
        <v>25</v>
      </c>
      <c r="P28" s="76">
        <v>-25</v>
      </c>
      <c r="Q28" s="77">
        <f t="shared" si="7"/>
        <v>10</v>
      </c>
      <c r="R28" s="74">
        <f t="shared" si="8"/>
        <v>-2390</v>
      </c>
      <c r="S28" s="77">
        <f t="shared" si="9"/>
        <v>26</v>
      </c>
      <c r="T28" s="76">
        <v>-25</v>
      </c>
      <c r="U28" s="77">
        <f t="shared" si="10"/>
        <v>4</v>
      </c>
      <c r="V28" s="74">
        <f t="shared" si="11"/>
        <v>-2415</v>
      </c>
      <c r="W28" s="77">
        <f t="shared" si="12"/>
        <v>26</v>
      </c>
    </row>
    <row r="29" spans="1:23" ht="27.75" customHeight="1">
      <c r="A29" s="101">
        <f t="shared" si="0"/>
        <v>27</v>
      </c>
      <c r="B29" s="15">
        <v>10</v>
      </c>
      <c r="C29" s="60" t="s">
        <v>122</v>
      </c>
      <c r="D29" s="60" t="s">
        <v>121</v>
      </c>
      <c r="E29" s="17" t="s">
        <v>65</v>
      </c>
      <c r="F29" s="94">
        <v>-205</v>
      </c>
      <c r="G29" s="95">
        <f t="shared" si="1"/>
        <v>16</v>
      </c>
      <c r="H29" s="59">
        <v>-270</v>
      </c>
      <c r="I29" s="75">
        <f t="shared" si="2"/>
        <v>4</v>
      </c>
      <c r="J29" s="74">
        <f t="shared" si="3"/>
        <v>-475</v>
      </c>
      <c r="K29" s="75">
        <f t="shared" si="4"/>
        <v>16</v>
      </c>
      <c r="L29" s="94">
        <v>-1980</v>
      </c>
      <c r="M29" s="77">
        <f>RANK(L29,$L$3:$L353,0)</f>
        <v>25</v>
      </c>
      <c r="N29" s="86">
        <f t="shared" si="5"/>
        <v>-2455</v>
      </c>
      <c r="O29" s="77">
        <f t="shared" si="6"/>
        <v>27</v>
      </c>
      <c r="P29" s="76">
        <v>-90</v>
      </c>
      <c r="Q29" s="77">
        <f t="shared" si="7"/>
        <v>23</v>
      </c>
      <c r="R29" s="74">
        <f t="shared" si="8"/>
        <v>-2545</v>
      </c>
      <c r="S29" s="77">
        <f t="shared" si="9"/>
        <v>27</v>
      </c>
      <c r="T29" s="76">
        <v>-25</v>
      </c>
      <c r="U29" s="77">
        <f t="shared" si="10"/>
        <v>4</v>
      </c>
      <c r="V29" s="74">
        <f t="shared" si="11"/>
        <v>-2570</v>
      </c>
      <c r="W29" s="77">
        <f t="shared" si="12"/>
        <v>27</v>
      </c>
    </row>
    <row r="30" spans="1:23" ht="27.75" customHeight="1">
      <c r="A30" s="101">
        <f t="shared" si="0"/>
        <v>28</v>
      </c>
      <c r="B30" s="15">
        <v>6</v>
      </c>
      <c r="C30" s="60" t="s">
        <v>112</v>
      </c>
      <c r="D30" s="60" t="s">
        <v>113</v>
      </c>
      <c r="E30" s="17" t="s">
        <v>68</v>
      </c>
      <c r="F30" s="94">
        <v>-360</v>
      </c>
      <c r="G30" s="95">
        <f t="shared" si="1"/>
        <v>28</v>
      </c>
      <c r="H30" s="59">
        <v>-270</v>
      </c>
      <c r="I30" s="75">
        <f t="shared" si="2"/>
        <v>4</v>
      </c>
      <c r="J30" s="74">
        <f t="shared" si="3"/>
        <v>-630</v>
      </c>
      <c r="K30" s="75">
        <f t="shared" si="4"/>
        <v>28</v>
      </c>
      <c r="L30" s="94">
        <v>-1980</v>
      </c>
      <c r="M30" s="77">
        <f>RANK(L30,$L$3:$L354,0)</f>
        <v>25</v>
      </c>
      <c r="N30" s="86">
        <f t="shared" si="5"/>
        <v>-2610</v>
      </c>
      <c r="O30" s="77">
        <f t="shared" si="6"/>
        <v>29</v>
      </c>
      <c r="P30" s="76">
        <v>-25</v>
      </c>
      <c r="Q30" s="77">
        <f t="shared" si="7"/>
        <v>10</v>
      </c>
      <c r="R30" s="74">
        <f t="shared" si="8"/>
        <v>-2635</v>
      </c>
      <c r="S30" s="77">
        <f t="shared" si="9"/>
        <v>29</v>
      </c>
      <c r="T30" s="76">
        <v>-50</v>
      </c>
      <c r="U30" s="77">
        <f t="shared" si="10"/>
        <v>22</v>
      </c>
      <c r="V30" s="74">
        <f t="shared" si="11"/>
        <v>-2685</v>
      </c>
      <c r="W30" s="77">
        <f t="shared" si="12"/>
        <v>28</v>
      </c>
    </row>
    <row r="31" spans="1:23" ht="27.75" customHeight="1">
      <c r="A31" s="101">
        <f t="shared" si="0"/>
        <v>29</v>
      </c>
      <c r="B31" s="15">
        <v>11</v>
      </c>
      <c r="C31" s="60" t="s">
        <v>52</v>
      </c>
      <c r="D31" s="60" t="s">
        <v>53</v>
      </c>
      <c r="E31" s="17" t="s">
        <v>54</v>
      </c>
      <c r="F31" s="94">
        <v>-295</v>
      </c>
      <c r="G31" s="95">
        <f t="shared" si="1"/>
        <v>26</v>
      </c>
      <c r="H31" s="59">
        <v>-270</v>
      </c>
      <c r="I31" s="75">
        <f t="shared" si="2"/>
        <v>4</v>
      </c>
      <c r="J31" s="74">
        <f t="shared" si="3"/>
        <v>-565</v>
      </c>
      <c r="K31" s="75">
        <f t="shared" si="4"/>
        <v>26</v>
      </c>
      <c r="L31" s="94">
        <v>-1980</v>
      </c>
      <c r="M31" s="77">
        <f>RANK(L31,$L$3:$L355,0)</f>
        <v>25</v>
      </c>
      <c r="N31" s="86">
        <f t="shared" si="5"/>
        <v>-2545</v>
      </c>
      <c r="O31" s="77">
        <f t="shared" si="6"/>
        <v>28</v>
      </c>
      <c r="P31" s="76">
        <v>-25</v>
      </c>
      <c r="Q31" s="77">
        <f t="shared" si="7"/>
        <v>10</v>
      </c>
      <c r="R31" s="74">
        <f t="shared" si="8"/>
        <v>-2570</v>
      </c>
      <c r="S31" s="77">
        <f t="shared" si="9"/>
        <v>28</v>
      </c>
      <c r="T31" s="76">
        <v>-140</v>
      </c>
      <c r="U31" s="77">
        <f t="shared" si="10"/>
        <v>24</v>
      </c>
      <c r="V31" s="74">
        <f t="shared" si="11"/>
        <v>-2710</v>
      </c>
      <c r="W31" s="77">
        <f t="shared" si="12"/>
        <v>29</v>
      </c>
    </row>
    <row r="32" spans="1:23" ht="27.75" customHeight="1">
      <c r="A32" s="130">
        <f t="shared" si="0"/>
        <v>30</v>
      </c>
      <c r="B32" s="15">
        <v>32</v>
      </c>
      <c r="C32" s="60" t="s">
        <v>92</v>
      </c>
      <c r="D32" s="60" t="s">
        <v>138</v>
      </c>
      <c r="E32" s="17" t="s">
        <v>26</v>
      </c>
      <c r="F32" s="91">
        <v>-360</v>
      </c>
      <c r="G32" s="87">
        <f t="shared" si="1"/>
        <v>28</v>
      </c>
      <c r="H32" s="15">
        <v>-270</v>
      </c>
      <c r="I32" s="69">
        <f t="shared" si="2"/>
        <v>4</v>
      </c>
      <c r="J32" s="131">
        <f t="shared" si="3"/>
        <v>-630</v>
      </c>
      <c r="K32" s="69">
        <f t="shared" si="4"/>
        <v>28</v>
      </c>
      <c r="L32" s="91">
        <v>-1980</v>
      </c>
      <c r="M32" s="77">
        <f>RANK(L32,$L$3:$L356,0)</f>
        <v>25</v>
      </c>
      <c r="N32" s="132">
        <f t="shared" si="5"/>
        <v>-2610</v>
      </c>
      <c r="O32" s="72">
        <f t="shared" si="6"/>
        <v>29</v>
      </c>
      <c r="P32" s="76">
        <v>-270</v>
      </c>
      <c r="Q32" s="77">
        <f t="shared" si="7"/>
        <v>29</v>
      </c>
      <c r="R32" s="131">
        <f t="shared" si="8"/>
        <v>-2880</v>
      </c>
      <c r="S32" s="77">
        <f t="shared" si="9"/>
        <v>30</v>
      </c>
      <c r="T32" s="76">
        <v>-190</v>
      </c>
      <c r="U32" s="77">
        <f t="shared" si="10"/>
        <v>25</v>
      </c>
      <c r="V32" s="131">
        <f t="shared" si="11"/>
        <v>-3070</v>
      </c>
      <c r="W32" s="77">
        <f t="shared" si="12"/>
        <v>30</v>
      </c>
    </row>
    <row r="33" spans="1:23" ht="27.75" customHeight="1">
      <c r="A33" s="130">
        <f t="shared" si="0"/>
        <v>31</v>
      </c>
      <c r="B33" s="15">
        <v>4</v>
      </c>
      <c r="C33" s="61" t="s">
        <v>55</v>
      </c>
      <c r="D33" s="61" t="s">
        <v>56</v>
      </c>
      <c r="E33" s="17" t="s">
        <v>48</v>
      </c>
      <c r="F33" s="91">
        <v>-360</v>
      </c>
      <c r="G33" s="87">
        <f t="shared" si="1"/>
        <v>28</v>
      </c>
      <c r="H33" s="15">
        <v>-270</v>
      </c>
      <c r="I33" s="69">
        <f t="shared" si="2"/>
        <v>4</v>
      </c>
      <c r="J33" s="131">
        <f t="shared" si="3"/>
        <v>-630</v>
      </c>
      <c r="K33" s="69">
        <f t="shared" si="4"/>
        <v>28</v>
      </c>
      <c r="L33" s="91">
        <v>-1980</v>
      </c>
      <c r="M33" s="77">
        <f>RANK(L33,$L$3:$L357,0)</f>
        <v>25</v>
      </c>
      <c r="N33" s="132">
        <f t="shared" si="5"/>
        <v>-2610</v>
      </c>
      <c r="O33" s="72">
        <f t="shared" si="6"/>
        <v>29</v>
      </c>
      <c r="P33" s="76">
        <v>-270</v>
      </c>
      <c r="Q33" s="77">
        <f t="shared" si="7"/>
        <v>29</v>
      </c>
      <c r="R33" s="131">
        <f t="shared" si="8"/>
        <v>-2880</v>
      </c>
      <c r="S33" s="77">
        <f t="shared" si="9"/>
        <v>30</v>
      </c>
      <c r="T33" s="76">
        <v>-205</v>
      </c>
      <c r="U33" s="77">
        <f t="shared" si="10"/>
        <v>26</v>
      </c>
      <c r="V33" s="131">
        <f t="shared" si="11"/>
        <v>-3085</v>
      </c>
      <c r="W33" s="77">
        <f t="shared" si="12"/>
        <v>31</v>
      </c>
    </row>
    <row r="34" spans="1:23" ht="27.75" customHeight="1" thickBot="1">
      <c r="A34" s="102">
        <f t="shared" si="0"/>
        <v>31</v>
      </c>
      <c r="B34" s="112">
        <v>31</v>
      </c>
      <c r="C34" s="133" t="s">
        <v>136</v>
      </c>
      <c r="D34" s="133" t="s">
        <v>137</v>
      </c>
      <c r="E34" s="134" t="s">
        <v>68</v>
      </c>
      <c r="F34" s="110">
        <v>-360</v>
      </c>
      <c r="G34" s="111">
        <f t="shared" si="1"/>
        <v>28</v>
      </c>
      <c r="H34" s="112">
        <v>-270</v>
      </c>
      <c r="I34" s="99">
        <f t="shared" si="2"/>
        <v>4</v>
      </c>
      <c r="J34" s="100">
        <f t="shared" si="3"/>
        <v>-630</v>
      </c>
      <c r="K34" s="99">
        <f t="shared" si="4"/>
        <v>28</v>
      </c>
      <c r="L34" s="110">
        <v>-1980</v>
      </c>
      <c r="M34" s="103">
        <f>RANK(L34,$L$3:$L358,0)</f>
        <v>25</v>
      </c>
      <c r="N34" s="104">
        <f t="shared" si="5"/>
        <v>-2610</v>
      </c>
      <c r="O34" s="103">
        <f t="shared" si="6"/>
        <v>29</v>
      </c>
      <c r="P34" s="113">
        <v>-270</v>
      </c>
      <c r="Q34" s="103">
        <f t="shared" si="7"/>
        <v>29</v>
      </c>
      <c r="R34" s="100">
        <f t="shared" si="8"/>
        <v>-2880</v>
      </c>
      <c r="S34" s="103">
        <f t="shared" si="9"/>
        <v>30</v>
      </c>
      <c r="T34" s="113">
        <v>-205</v>
      </c>
      <c r="U34" s="103">
        <f t="shared" si="10"/>
        <v>26</v>
      </c>
      <c r="V34" s="100">
        <f t="shared" si="11"/>
        <v>-3085</v>
      </c>
      <c r="W34" s="103">
        <f t="shared" si="12"/>
        <v>31</v>
      </c>
    </row>
    <row r="35" ht="12.75">
      <c r="A35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</sheetData>
  <dataValidations count="1">
    <dataValidation type="custom" showErrorMessage="1" errorTitle="błąd DANEJ" error="Dozwolone wartości dla tego pola to: &#10;1. Liczba UJEMNA &gt;-2500;&#10;2. NKL - dyskwalifikacja;&#10;3. ABS - nie wystartował;" sqref="L3:L34 F3:F34 P3:P34 H3:H34 T3:T34">
      <formula1>OR(AND(L3&lt;=0,L3&gt;=-2500),L3="nkl",L3="abs")</formula1>
    </dataValidation>
  </dataValidations>
  <printOptions horizontalCentered="1"/>
  <pageMargins left="0.1968503937007874" right="0.1968503937007874" top="0.94" bottom="0.7874015748031497" header="0.3937007874015748" footer="0.5118110236220472"/>
  <pageSetup fitToHeight="1" fitToWidth="1" horizontalDpi="120" verticalDpi="120" orientation="portrait" paperSize="9" scale="72" r:id="rId1"/>
  <headerFooter alignWithMargins="0">
    <oddHeader>&amp;C&amp;"Times New Roman CE,Standardowy"&amp;14XVI Mistrzostwa Polski w Nocnych MnO
Klasyfikacja TOTAL 2007 kategorii TS&amp;R
ost. modyfikacja:
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showGridLines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75390625" style="33" customWidth="1"/>
    <col min="2" max="2" width="4.25390625" style="22" customWidth="1"/>
    <col min="3" max="3" width="10.25390625" style="23" customWidth="1"/>
    <col min="4" max="4" width="13.00390625" style="24" customWidth="1"/>
    <col min="5" max="5" width="14.25390625" style="22" customWidth="1"/>
    <col min="6" max="6" width="5.25390625" style="14" customWidth="1"/>
    <col min="7" max="7" width="3.75390625" style="51" customWidth="1"/>
    <col min="8" max="8" width="5.25390625" style="14" customWidth="1"/>
    <col min="9" max="9" width="3.75390625" style="51" customWidth="1"/>
    <col min="10" max="10" width="5.25390625" style="41" customWidth="1"/>
    <col min="11" max="11" width="3.75390625" style="51" customWidth="1"/>
    <col min="12" max="12" width="5.25390625" style="14" customWidth="1"/>
    <col min="13" max="13" width="3.75390625" style="51" customWidth="1"/>
    <col min="14" max="14" width="5.25390625" style="41" customWidth="1"/>
    <col min="15" max="15" width="5.125" style="51" bestFit="1" customWidth="1"/>
    <col min="16" max="16" width="5.25390625" style="14" customWidth="1"/>
    <col min="17" max="17" width="3.75390625" style="51" customWidth="1"/>
    <col min="18" max="18" width="5.25390625" style="41" customWidth="1"/>
    <col min="19" max="19" width="5.125" style="51" bestFit="1" customWidth="1"/>
    <col min="20" max="20" width="5.25390625" style="14" customWidth="1"/>
    <col min="21" max="21" width="3.75390625" style="51" customWidth="1"/>
    <col min="22" max="22" width="5.25390625" style="41" customWidth="1"/>
    <col min="23" max="23" width="5.125" style="51" bestFit="1" customWidth="1"/>
    <col min="24" max="16384" width="9.125" style="14" customWidth="1"/>
  </cols>
  <sheetData>
    <row r="1" spans="1:23" s="7" customFormat="1" ht="38.25" customHeight="1">
      <c r="A1" s="116" t="s">
        <v>0</v>
      </c>
      <c r="B1" s="114" t="s">
        <v>1</v>
      </c>
      <c r="C1" s="2" t="s">
        <v>2</v>
      </c>
      <c r="D1" s="3" t="s">
        <v>3</v>
      </c>
      <c r="E1" s="2" t="s">
        <v>4</v>
      </c>
      <c r="F1" s="89" t="s">
        <v>5</v>
      </c>
      <c r="G1" s="47"/>
      <c r="H1" s="6" t="s">
        <v>6</v>
      </c>
      <c r="I1" s="90"/>
      <c r="J1" s="66" t="s">
        <v>7</v>
      </c>
      <c r="K1" s="67" t="s">
        <v>7</v>
      </c>
      <c r="L1" s="105" t="s">
        <v>132</v>
      </c>
      <c r="M1" s="106"/>
      <c r="N1" s="66" t="s">
        <v>140</v>
      </c>
      <c r="O1" s="67" t="s">
        <v>140</v>
      </c>
      <c r="P1" s="108" t="s">
        <v>16</v>
      </c>
      <c r="Q1" s="62"/>
      <c r="R1" s="66" t="s">
        <v>17</v>
      </c>
      <c r="S1" s="67" t="s">
        <v>17</v>
      </c>
      <c r="T1" s="64" t="s">
        <v>20</v>
      </c>
      <c r="U1" s="62"/>
      <c r="V1" s="66" t="s">
        <v>21</v>
      </c>
      <c r="W1" s="67" t="s">
        <v>21</v>
      </c>
    </row>
    <row r="2" spans="1:23" ht="28.5" customHeight="1" thickBot="1">
      <c r="A2" s="117" t="s">
        <v>8</v>
      </c>
      <c r="B2" s="115" t="s">
        <v>9</v>
      </c>
      <c r="C2" s="9"/>
      <c r="D2" s="10"/>
      <c r="E2" s="88"/>
      <c r="F2" s="96" t="s">
        <v>10</v>
      </c>
      <c r="G2" s="48" t="s">
        <v>12</v>
      </c>
      <c r="H2" s="97" t="s">
        <v>10</v>
      </c>
      <c r="I2" s="98" t="s">
        <v>12</v>
      </c>
      <c r="J2" s="68" t="s">
        <v>10</v>
      </c>
      <c r="K2" s="55" t="s">
        <v>12</v>
      </c>
      <c r="L2" s="96" t="s">
        <v>10</v>
      </c>
      <c r="M2" s="107" t="s">
        <v>12</v>
      </c>
      <c r="N2" s="68" t="s">
        <v>10</v>
      </c>
      <c r="O2" s="55" t="s">
        <v>12</v>
      </c>
      <c r="P2" s="96" t="s">
        <v>10</v>
      </c>
      <c r="Q2" s="109" t="s">
        <v>12</v>
      </c>
      <c r="R2" s="68" t="s">
        <v>10</v>
      </c>
      <c r="S2" s="55" t="s">
        <v>12</v>
      </c>
      <c r="T2" s="12" t="s">
        <v>10</v>
      </c>
      <c r="U2" s="63" t="s">
        <v>12</v>
      </c>
      <c r="V2" s="68" t="s">
        <v>10</v>
      </c>
      <c r="W2" s="55" t="s">
        <v>12</v>
      </c>
    </row>
    <row r="3" spans="1:23" ht="27.75" customHeight="1">
      <c r="A3" s="101">
        <f aca="true" t="shared" si="0" ref="A3:A15">RANK(V3,$V$3:$V$15,0)</f>
        <v>1</v>
      </c>
      <c r="B3" s="15">
        <v>7</v>
      </c>
      <c r="C3" s="61" t="s">
        <v>36</v>
      </c>
      <c r="D3" s="61" t="s">
        <v>37</v>
      </c>
      <c r="E3" s="17" t="s">
        <v>26</v>
      </c>
      <c r="F3" s="94">
        <v>0</v>
      </c>
      <c r="G3" s="95">
        <f aca="true" t="shared" si="1" ref="G3:G15">RANK(F3,$F$3:$F$15,0)</f>
        <v>1</v>
      </c>
      <c r="H3" s="59">
        <v>-180</v>
      </c>
      <c r="I3" s="75">
        <f aca="true" t="shared" si="2" ref="I3:I15">RANK(H3,$H$3:$H$15,0)</f>
        <v>6</v>
      </c>
      <c r="J3" s="74">
        <f aca="true" t="shared" si="3" ref="J3:J15">F3+H3</f>
        <v>-180</v>
      </c>
      <c r="K3" s="75">
        <f aca="true" t="shared" si="4" ref="K3:K15">RANK(J3,$J$3:$J$15,0)</f>
        <v>2</v>
      </c>
      <c r="L3" s="94">
        <v>-99</v>
      </c>
      <c r="M3" s="77">
        <f aca="true" t="shared" si="5" ref="M3:M15">RANK(L3,$L$3:$L$15,0)</f>
        <v>1</v>
      </c>
      <c r="N3" s="86">
        <f aca="true" t="shared" si="6" ref="N3:N15">F3+H3+L3</f>
        <v>-279</v>
      </c>
      <c r="O3" s="77">
        <f aca="true" t="shared" si="7" ref="O3:O15">RANK(N3,$N$3:$N$15,0)</f>
        <v>1</v>
      </c>
      <c r="P3" s="76">
        <v>0</v>
      </c>
      <c r="Q3" s="77">
        <f aca="true" t="shared" si="8" ref="Q3:Q15">RANK(P3,$P$3:$P$15,0)</f>
        <v>1</v>
      </c>
      <c r="R3" s="74">
        <f aca="true" t="shared" si="9" ref="R3:R15">F3+H3+L3+P3</f>
        <v>-279</v>
      </c>
      <c r="S3" s="77">
        <f aca="true" t="shared" si="10" ref="S3:S15">RANK(R3,$R$3:$R$15,0)</f>
        <v>1</v>
      </c>
      <c r="T3" s="156">
        <v>-25</v>
      </c>
      <c r="U3" s="126">
        <f aca="true" t="shared" si="11" ref="U3:U15">RANK(T3,$T$3:$T$15,0)</f>
        <v>1</v>
      </c>
      <c r="V3" s="74">
        <f aca="true" t="shared" si="12" ref="V3:V15">R3+T3</f>
        <v>-304</v>
      </c>
      <c r="W3" s="77">
        <f aca="true" t="shared" si="13" ref="W3:W15">RANK(V3,$V$3:$V$15,0)</f>
        <v>1</v>
      </c>
    </row>
    <row r="4" spans="1:23" ht="27.75" customHeight="1">
      <c r="A4" s="101">
        <f t="shared" si="0"/>
        <v>2</v>
      </c>
      <c r="B4" s="15">
        <v>4</v>
      </c>
      <c r="C4" s="60" t="s">
        <v>30</v>
      </c>
      <c r="D4" s="60" t="s">
        <v>31</v>
      </c>
      <c r="E4" s="17" t="s">
        <v>26</v>
      </c>
      <c r="F4" s="91">
        <v>0</v>
      </c>
      <c r="G4" s="87">
        <f t="shared" si="1"/>
        <v>1</v>
      </c>
      <c r="H4" s="15">
        <v>-180</v>
      </c>
      <c r="I4" s="75">
        <f t="shared" si="2"/>
        <v>6</v>
      </c>
      <c r="J4" s="74">
        <f t="shared" si="3"/>
        <v>-180</v>
      </c>
      <c r="K4" s="69">
        <f t="shared" si="4"/>
        <v>2</v>
      </c>
      <c r="L4" s="91">
        <v>-151</v>
      </c>
      <c r="M4" s="77">
        <f t="shared" si="5"/>
        <v>3</v>
      </c>
      <c r="N4" s="86">
        <f t="shared" si="6"/>
        <v>-331</v>
      </c>
      <c r="O4" s="72">
        <f t="shared" si="7"/>
        <v>3</v>
      </c>
      <c r="P4" s="65">
        <v>0</v>
      </c>
      <c r="Q4" s="77">
        <f t="shared" si="8"/>
        <v>1</v>
      </c>
      <c r="R4" s="74">
        <f t="shared" si="9"/>
        <v>-331</v>
      </c>
      <c r="S4" s="77">
        <f t="shared" si="10"/>
        <v>2</v>
      </c>
      <c r="T4" s="153">
        <v>-25</v>
      </c>
      <c r="U4" s="77">
        <f t="shared" si="11"/>
        <v>1</v>
      </c>
      <c r="V4" s="74">
        <f t="shared" si="12"/>
        <v>-356</v>
      </c>
      <c r="W4" s="77">
        <f t="shared" si="13"/>
        <v>2</v>
      </c>
    </row>
    <row r="5" spans="1:23" ht="27.75" customHeight="1">
      <c r="A5" s="101">
        <f t="shared" si="0"/>
        <v>3</v>
      </c>
      <c r="B5" s="15">
        <v>10</v>
      </c>
      <c r="C5" s="60" t="s">
        <v>75</v>
      </c>
      <c r="D5" s="60" t="s">
        <v>135</v>
      </c>
      <c r="E5" s="17" t="s">
        <v>59</v>
      </c>
      <c r="F5" s="91">
        <v>-180</v>
      </c>
      <c r="G5" s="87">
        <f t="shared" si="1"/>
        <v>7</v>
      </c>
      <c r="H5" s="15">
        <v>0</v>
      </c>
      <c r="I5" s="75">
        <f t="shared" si="2"/>
        <v>1</v>
      </c>
      <c r="J5" s="74">
        <f t="shared" si="3"/>
        <v>-180</v>
      </c>
      <c r="K5" s="69">
        <f t="shared" si="4"/>
        <v>2</v>
      </c>
      <c r="L5" s="91">
        <v>-109</v>
      </c>
      <c r="M5" s="77">
        <f t="shared" si="5"/>
        <v>2</v>
      </c>
      <c r="N5" s="86">
        <f t="shared" si="6"/>
        <v>-289</v>
      </c>
      <c r="O5" s="72">
        <f t="shared" si="7"/>
        <v>2</v>
      </c>
      <c r="P5" s="65">
        <v>-180</v>
      </c>
      <c r="Q5" s="77">
        <f t="shared" si="8"/>
        <v>3</v>
      </c>
      <c r="R5" s="74">
        <f t="shared" si="9"/>
        <v>-469</v>
      </c>
      <c r="S5" s="77">
        <f t="shared" si="10"/>
        <v>3</v>
      </c>
      <c r="T5" s="153">
        <v>-50</v>
      </c>
      <c r="U5" s="77">
        <f t="shared" si="11"/>
        <v>7</v>
      </c>
      <c r="V5" s="74">
        <f t="shared" si="12"/>
        <v>-519</v>
      </c>
      <c r="W5" s="77">
        <f t="shared" si="13"/>
        <v>3</v>
      </c>
    </row>
    <row r="6" spans="1:23" ht="27.75" customHeight="1">
      <c r="A6" s="101">
        <f t="shared" si="0"/>
        <v>4</v>
      </c>
      <c r="B6" s="15">
        <v>13</v>
      </c>
      <c r="C6" s="60" t="s">
        <v>123</v>
      </c>
      <c r="D6" s="60" t="s">
        <v>124</v>
      </c>
      <c r="E6" s="17" t="s">
        <v>125</v>
      </c>
      <c r="F6" s="91">
        <v>-180</v>
      </c>
      <c r="G6" s="87">
        <f t="shared" si="1"/>
        <v>7</v>
      </c>
      <c r="H6" s="15">
        <v>0</v>
      </c>
      <c r="I6" s="75">
        <f t="shared" si="2"/>
        <v>1</v>
      </c>
      <c r="J6" s="74">
        <f t="shared" si="3"/>
        <v>-180</v>
      </c>
      <c r="K6" s="69">
        <f t="shared" si="4"/>
        <v>2</v>
      </c>
      <c r="L6" s="91">
        <v>-200</v>
      </c>
      <c r="M6" s="77">
        <f t="shared" si="5"/>
        <v>4</v>
      </c>
      <c r="N6" s="86">
        <f t="shared" si="6"/>
        <v>-380</v>
      </c>
      <c r="O6" s="72">
        <f t="shared" si="7"/>
        <v>4</v>
      </c>
      <c r="P6" s="65">
        <v>-180</v>
      </c>
      <c r="Q6" s="77">
        <f t="shared" si="8"/>
        <v>3</v>
      </c>
      <c r="R6" s="74">
        <f t="shared" si="9"/>
        <v>-560</v>
      </c>
      <c r="S6" s="77">
        <f t="shared" si="10"/>
        <v>4</v>
      </c>
      <c r="T6" s="153">
        <v>-60</v>
      </c>
      <c r="U6" s="77">
        <f t="shared" si="11"/>
        <v>8</v>
      </c>
      <c r="V6" s="74">
        <f t="shared" si="12"/>
        <v>-620</v>
      </c>
      <c r="W6" s="77">
        <f t="shared" si="13"/>
        <v>4</v>
      </c>
    </row>
    <row r="7" spans="1:23" ht="27.75" customHeight="1">
      <c r="A7" s="101">
        <f t="shared" si="0"/>
        <v>5</v>
      </c>
      <c r="B7" s="15">
        <v>12</v>
      </c>
      <c r="C7" s="60" t="s">
        <v>104</v>
      </c>
      <c r="D7" s="60" t="s">
        <v>105</v>
      </c>
      <c r="E7" s="17" t="s">
        <v>106</v>
      </c>
      <c r="F7" s="91">
        <v>-180</v>
      </c>
      <c r="G7" s="87">
        <f t="shared" si="1"/>
        <v>7</v>
      </c>
      <c r="H7" s="15">
        <v>0</v>
      </c>
      <c r="I7" s="75">
        <f t="shared" si="2"/>
        <v>1</v>
      </c>
      <c r="J7" s="74">
        <f t="shared" si="3"/>
        <v>-180</v>
      </c>
      <c r="K7" s="69">
        <f t="shared" si="4"/>
        <v>2</v>
      </c>
      <c r="L7" s="91">
        <v>-233</v>
      </c>
      <c r="M7" s="77">
        <f t="shared" si="5"/>
        <v>7</v>
      </c>
      <c r="N7" s="86">
        <f t="shared" si="6"/>
        <v>-413</v>
      </c>
      <c r="O7" s="72">
        <f t="shared" si="7"/>
        <v>5</v>
      </c>
      <c r="P7" s="65">
        <v>-180</v>
      </c>
      <c r="Q7" s="77">
        <f t="shared" si="8"/>
        <v>3</v>
      </c>
      <c r="R7" s="74">
        <f t="shared" si="9"/>
        <v>-593</v>
      </c>
      <c r="S7" s="77">
        <f t="shared" si="10"/>
        <v>5</v>
      </c>
      <c r="T7" s="153">
        <v>-35</v>
      </c>
      <c r="U7" s="77">
        <f t="shared" si="11"/>
        <v>6</v>
      </c>
      <c r="V7" s="74">
        <f t="shared" si="12"/>
        <v>-628</v>
      </c>
      <c r="W7" s="77">
        <f t="shared" si="13"/>
        <v>5</v>
      </c>
    </row>
    <row r="8" spans="1:23" ht="27.75" customHeight="1">
      <c r="A8" s="101">
        <f t="shared" si="0"/>
        <v>6</v>
      </c>
      <c r="B8" s="15">
        <v>5</v>
      </c>
      <c r="C8" s="60" t="s">
        <v>32</v>
      </c>
      <c r="D8" s="60" t="s">
        <v>33</v>
      </c>
      <c r="E8" s="17" t="s">
        <v>26</v>
      </c>
      <c r="F8" s="91">
        <v>-270</v>
      </c>
      <c r="G8" s="87">
        <f t="shared" si="1"/>
        <v>10</v>
      </c>
      <c r="H8" s="15">
        <v>-180</v>
      </c>
      <c r="I8" s="75">
        <f t="shared" si="2"/>
        <v>6</v>
      </c>
      <c r="J8" s="74">
        <f t="shared" si="3"/>
        <v>-450</v>
      </c>
      <c r="K8" s="69">
        <f t="shared" si="4"/>
        <v>11</v>
      </c>
      <c r="L8" s="91">
        <v>-205</v>
      </c>
      <c r="M8" s="77">
        <f t="shared" si="5"/>
        <v>5</v>
      </c>
      <c r="N8" s="86">
        <f t="shared" si="6"/>
        <v>-655</v>
      </c>
      <c r="O8" s="72">
        <f t="shared" si="7"/>
        <v>6</v>
      </c>
      <c r="P8" s="65">
        <v>-270</v>
      </c>
      <c r="Q8" s="77">
        <f t="shared" si="8"/>
        <v>6</v>
      </c>
      <c r="R8" s="74">
        <f t="shared" si="9"/>
        <v>-925</v>
      </c>
      <c r="S8" s="77">
        <f t="shared" si="10"/>
        <v>6</v>
      </c>
      <c r="T8" s="153">
        <v>-25</v>
      </c>
      <c r="U8" s="77">
        <f t="shared" si="11"/>
        <v>1</v>
      </c>
      <c r="V8" s="74">
        <f t="shared" si="12"/>
        <v>-950</v>
      </c>
      <c r="W8" s="77">
        <f t="shared" si="13"/>
        <v>6</v>
      </c>
    </row>
    <row r="9" spans="1:23" ht="27.75" customHeight="1">
      <c r="A9" s="101">
        <f t="shared" si="0"/>
        <v>7</v>
      </c>
      <c r="B9" s="15">
        <v>11</v>
      </c>
      <c r="C9" s="60" t="s">
        <v>79</v>
      </c>
      <c r="D9" s="60" t="s">
        <v>80</v>
      </c>
      <c r="E9" s="17" t="s">
        <v>81</v>
      </c>
      <c r="F9" s="91">
        <v>0</v>
      </c>
      <c r="G9" s="87">
        <f t="shared" si="1"/>
        <v>1</v>
      </c>
      <c r="H9" s="15">
        <v>0</v>
      </c>
      <c r="I9" s="75">
        <f t="shared" si="2"/>
        <v>1</v>
      </c>
      <c r="J9" s="74">
        <f t="shared" si="3"/>
        <v>0</v>
      </c>
      <c r="K9" s="69">
        <f t="shared" si="4"/>
        <v>1</v>
      </c>
      <c r="L9" s="91">
        <v>-791</v>
      </c>
      <c r="M9" s="77">
        <f t="shared" si="5"/>
        <v>10</v>
      </c>
      <c r="N9" s="86">
        <f t="shared" si="6"/>
        <v>-791</v>
      </c>
      <c r="O9" s="72">
        <f t="shared" si="7"/>
        <v>8</v>
      </c>
      <c r="P9" s="65">
        <v>-270</v>
      </c>
      <c r="Q9" s="77">
        <f t="shared" si="8"/>
        <v>6</v>
      </c>
      <c r="R9" s="74">
        <f t="shared" si="9"/>
        <v>-1061</v>
      </c>
      <c r="S9" s="77">
        <f t="shared" si="10"/>
        <v>8</v>
      </c>
      <c r="T9" s="153">
        <v>-25</v>
      </c>
      <c r="U9" s="77">
        <f t="shared" si="11"/>
        <v>1</v>
      </c>
      <c r="V9" s="74">
        <f t="shared" si="12"/>
        <v>-1086</v>
      </c>
      <c r="W9" s="77">
        <f t="shared" si="13"/>
        <v>7</v>
      </c>
    </row>
    <row r="10" spans="1:23" ht="27.75" customHeight="1">
      <c r="A10" s="101">
        <f t="shared" si="0"/>
        <v>8</v>
      </c>
      <c r="B10" s="15">
        <v>6</v>
      </c>
      <c r="C10" s="61" t="s">
        <v>34</v>
      </c>
      <c r="D10" s="61" t="s">
        <v>35</v>
      </c>
      <c r="E10" s="17" t="s">
        <v>26</v>
      </c>
      <c r="F10" s="91">
        <v>0</v>
      </c>
      <c r="G10" s="87">
        <f t="shared" si="1"/>
        <v>1</v>
      </c>
      <c r="H10" s="15">
        <v>-180</v>
      </c>
      <c r="I10" s="75">
        <f t="shared" si="2"/>
        <v>6</v>
      </c>
      <c r="J10" s="74">
        <f t="shared" si="3"/>
        <v>-180</v>
      </c>
      <c r="K10" s="69">
        <f t="shared" si="4"/>
        <v>2</v>
      </c>
      <c r="L10" s="91">
        <v>-835</v>
      </c>
      <c r="M10" s="77">
        <f t="shared" si="5"/>
        <v>12</v>
      </c>
      <c r="N10" s="86">
        <f t="shared" si="6"/>
        <v>-1015</v>
      </c>
      <c r="O10" s="72">
        <f t="shared" si="7"/>
        <v>12</v>
      </c>
      <c r="P10" s="65">
        <v>-270</v>
      </c>
      <c r="Q10" s="77">
        <f t="shared" si="8"/>
        <v>6</v>
      </c>
      <c r="R10" s="74">
        <f t="shared" si="9"/>
        <v>-1285</v>
      </c>
      <c r="S10" s="77">
        <f t="shared" si="10"/>
        <v>12</v>
      </c>
      <c r="T10" s="153">
        <v>-25</v>
      </c>
      <c r="U10" s="77">
        <f t="shared" si="11"/>
        <v>1</v>
      </c>
      <c r="V10" s="74">
        <f t="shared" si="12"/>
        <v>-1310</v>
      </c>
      <c r="W10" s="77">
        <f t="shared" si="13"/>
        <v>8</v>
      </c>
    </row>
    <row r="11" spans="1:23" ht="27.75" customHeight="1">
      <c r="A11" s="101">
        <f t="shared" si="0"/>
        <v>9</v>
      </c>
      <c r="B11" s="15">
        <v>1</v>
      </c>
      <c r="C11" s="60" t="s">
        <v>23</v>
      </c>
      <c r="D11" s="60" t="s">
        <v>24</v>
      </c>
      <c r="E11" s="17" t="s">
        <v>26</v>
      </c>
      <c r="F11" s="91">
        <v>-270</v>
      </c>
      <c r="G11" s="87">
        <f t="shared" si="1"/>
        <v>10</v>
      </c>
      <c r="H11" s="15">
        <v>-180</v>
      </c>
      <c r="I11" s="75">
        <f t="shared" si="2"/>
        <v>6</v>
      </c>
      <c r="J11" s="74">
        <f t="shared" si="3"/>
        <v>-450</v>
      </c>
      <c r="K11" s="69">
        <f t="shared" si="4"/>
        <v>11</v>
      </c>
      <c r="L11" s="91">
        <v>-218</v>
      </c>
      <c r="M11" s="77">
        <f t="shared" si="5"/>
        <v>6</v>
      </c>
      <c r="N11" s="86">
        <f t="shared" si="6"/>
        <v>-668</v>
      </c>
      <c r="O11" s="72">
        <f t="shared" si="7"/>
        <v>7</v>
      </c>
      <c r="P11" s="65">
        <v>-270</v>
      </c>
      <c r="Q11" s="77">
        <f t="shared" si="8"/>
        <v>6</v>
      </c>
      <c r="R11" s="74">
        <f t="shared" si="9"/>
        <v>-938</v>
      </c>
      <c r="S11" s="77">
        <f t="shared" si="10"/>
        <v>7</v>
      </c>
      <c r="T11" s="153">
        <v>-450</v>
      </c>
      <c r="U11" s="77">
        <f t="shared" si="11"/>
        <v>11</v>
      </c>
      <c r="V11" s="74">
        <f t="shared" si="12"/>
        <v>-1388</v>
      </c>
      <c r="W11" s="77">
        <f t="shared" si="13"/>
        <v>9</v>
      </c>
    </row>
    <row r="12" spans="1:23" ht="27.75" customHeight="1">
      <c r="A12" s="101">
        <f t="shared" si="0"/>
        <v>10</v>
      </c>
      <c r="B12" s="15">
        <v>8</v>
      </c>
      <c r="C12" s="60" t="s">
        <v>38</v>
      </c>
      <c r="D12" s="60" t="s">
        <v>39</v>
      </c>
      <c r="E12" s="17" t="s">
        <v>40</v>
      </c>
      <c r="F12" s="91">
        <v>0</v>
      </c>
      <c r="G12" s="87">
        <f t="shared" si="1"/>
        <v>1</v>
      </c>
      <c r="H12" s="15">
        <v>-180</v>
      </c>
      <c r="I12" s="75">
        <f t="shared" si="2"/>
        <v>6</v>
      </c>
      <c r="J12" s="74">
        <f t="shared" si="3"/>
        <v>-180</v>
      </c>
      <c r="K12" s="69">
        <f t="shared" si="4"/>
        <v>2</v>
      </c>
      <c r="L12" s="91">
        <v>-826</v>
      </c>
      <c r="M12" s="77">
        <f t="shared" si="5"/>
        <v>11</v>
      </c>
      <c r="N12" s="86">
        <f t="shared" si="6"/>
        <v>-1006</v>
      </c>
      <c r="O12" s="72">
        <f t="shared" si="7"/>
        <v>11</v>
      </c>
      <c r="P12" s="65">
        <v>-270</v>
      </c>
      <c r="Q12" s="77">
        <f t="shared" si="8"/>
        <v>6</v>
      </c>
      <c r="R12" s="74">
        <f t="shared" si="9"/>
        <v>-1276</v>
      </c>
      <c r="S12" s="77">
        <f t="shared" si="10"/>
        <v>11</v>
      </c>
      <c r="T12" s="153">
        <v>-115</v>
      </c>
      <c r="U12" s="77">
        <f t="shared" si="11"/>
        <v>9</v>
      </c>
      <c r="V12" s="74">
        <f t="shared" si="12"/>
        <v>-1391</v>
      </c>
      <c r="W12" s="77">
        <f t="shared" si="13"/>
        <v>10</v>
      </c>
    </row>
    <row r="13" spans="1:23" ht="27.75" customHeight="1">
      <c r="A13" s="101">
        <f t="shared" si="0"/>
        <v>11</v>
      </c>
      <c r="B13" s="15">
        <v>9</v>
      </c>
      <c r="C13" s="60" t="s">
        <v>139</v>
      </c>
      <c r="D13" s="60" t="s">
        <v>47</v>
      </c>
      <c r="E13" s="17" t="s">
        <v>48</v>
      </c>
      <c r="F13" s="91">
        <v>-270</v>
      </c>
      <c r="G13" s="87">
        <f t="shared" si="1"/>
        <v>10</v>
      </c>
      <c r="H13" s="15">
        <v>0</v>
      </c>
      <c r="I13" s="75">
        <f t="shared" si="2"/>
        <v>1</v>
      </c>
      <c r="J13" s="74">
        <f t="shared" si="3"/>
        <v>-270</v>
      </c>
      <c r="K13" s="69">
        <f t="shared" si="4"/>
        <v>9</v>
      </c>
      <c r="L13" s="91">
        <v>-648</v>
      </c>
      <c r="M13" s="77">
        <f t="shared" si="5"/>
        <v>9</v>
      </c>
      <c r="N13" s="86">
        <f t="shared" si="6"/>
        <v>-918</v>
      </c>
      <c r="O13" s="72">
        <f t="shared" si="7"/>
        <v>10</v>
      </c>
      <c r="P13" s="65">
        <v>-270</v>
      </c>
      <c r="Q13" s="77">
        <f t="shared" si="8"/>
        <v>6</v>
      </c>
      <c r="R13" s="74">
        <f t="shared" si="9"/>
        <v>-1188</v>
      </c>
      <c r="S13" s="77">
        <f t="shared" si="10"/>
        <v>10</v>
      </c>
      <c r="T13" s="153">
        <v>-360</v>
      </c>
      <c r="U13" s="77">
        <f t="shared" si="11"/>
        <v>10</v>
      </c>
      <c r="V13" s="74">
        <f t="shared" si="12"/>
        <v>-1548</v>
      </c>
      <c r="W13" s="77">
        <f t="shared" si="13"/>
        <v>11</v>
      </c>
    </row>
    <row r="14" spans="1:23" ht="27.75" customHeight="1">
      <c r="A14" s="101">
        <f t="shared" si="0"/>
        <v>12</v>
      </c>
      <c r="B14" s="15">
        <v>3</v>
      </c>
      <c r="C14" s="60" t="s">
        <v>28</v>
      </c>
      <c r="D14" s="60" t="s">
        <v>29</v>
      </c>
      <c r="E14" s="17" t="s">
        <v>26</v>
      </c>
      <c r="F14" s="91">
        <v>-270</v>
      </c>
      <c r="G14" s="87">
        <f t="shared" si="1"/>
        <v>10</v>
      </c>
      <c r="H14" s="15">
        <v>-180</v>
      </c>
      <c r="I14" s="75">
        <f t="shared" si="2"/>
        <v>6</v>
      </c>
      <c r="J14" s="74">
        <f t="shared" si="3"/>
        <v>-450</v>
      </c>
      <c r="K14" s="69">
        <f t="shared" si="4"/>
        <v>11</v>
      </c>
      <c r="L14" s="91">
        <v>-439</v>
      </c>
      <c r="M14" s="77">
        <f t="shared" si="5"/>
        <v>8</v>
      </c>
      <c r="N14" s="86">
        <f t="shared" si="6"/>
        <v>-889</v>
      </c>
      <c r="O14" s="72">
        <f t="shared" si="7"/>
        <v>9</v>
      </c>
      <c r="P14" s="65">
        <v>-270</v>
      </c>
      <c r="Q14" s="77">
        <f t="shared" si="8"/>
        <v>6</v>
      </c>
      <c r="R14" s="74">
        <f t="shared" si="9"/>
        <v>-1159</v>
      </c>
      <c r="S14" s="77">
        <f t="shared" si="10"/>
        <v>9</v>
      </c>
      <c r="T14" s="153">
        <v>-450</v>
      </c>
      <c r="U14" s="77">
        <f t="shared" si="11"/>
        <v>11</v>
      </c>
      <c r="V14" s="74">
        <f t="shared" si="12"/>
        <v>-1609</v>
      </c>
      <c r="W14" s="77">
        <f t="shared" si="13"/>
        <v>12</v>
      </c>
    </row>
    <row r="15" spans="1:23" ht="27.75" customHeight="1" thickBot="1">
      <c r="A15" s="102">
        <f t="shared" si="0"/>
        <v>13</v>
      </c>
      <c r="B15" s="78">
        <v>2</v>
      </c>
      <c r="C15" s="129" t="s">
        <v>27</v>
      </c>
      <c r="D15" s="129" t="s">
        <v>25</v>
      </c>
      <c r="E15" s="58" t="s">
        <v>26</v>
      </c>
      <c r="F15" s="92">
        <v>0</v>
      </c>
      <c r="G15" s="93">
        <f t="shared" si="1"/>
        <v>1</v>
      </c>
      <c r="H15" s="78">
        <v>-270</v>
      </c>
      <c r="I15" s="99">
        <f t="shared" si="2"/>
        <v>13</v>
      </c>
      <c r="J15" s="100">
        <f t="shared" si="3"/>
        <v>-270</v>
      </c>
      <c r="K15" s="70">
        <f t="shared" si="4"/>
        <v>9</v>
      </c>
      <c r="L15" s="92">
        <v>-835</v>
      </c>
      <c r="M15" s="103">
        <f t="shared" si="5"/>
        <v>12</v>
      </c>
      <c r="N15" s="104">
        <f t="shared" si="6"/>
        <v>-1105</v>
      </c>
      <c r="O15" s="73">
        <f t="shared" si="7"/>
        <v>13</v>
      </c>
      <c r="P15" s="82">
        <v>-270</v>
      </c>
      <c r="Q15" s="103">
        <f t="shared" si="8"/>
        <v>6</v>
      </c>
      <c r="R15" s="100">
        <f t="shared" si="9"/>
        <v>-1375</v>
      </c>
      <c r="S15" s="103">
        <f t="shared" si="10"/>
        <v>13</v>
      </c>
      <c r="T15" s="155">
        <v>-450</v>
      </c>
      <c r="U15" s="103">
        <f t="shared" si="11"/>
        <v>11</v>
      </c>
      <c r="V15" s="100">
        <f t="shared" si="12"/>
        <v>-1825</v>
      </c>
      <c r="W15" s="103">
        <f t="shared" si="13"/>
        <v>13</v>
      </c>
    </row>
    <row r="16" spans="1:23" ht="12.75">
      <c r="A16" s="32"/>
      <c r="F16" s="22"/>
      <c r="G16" s="71"/>
      <c r="H16" s="83"/>
      <c r="I16" s="71"/>
      <c r="J16" s="71"/>
      <c r="K16" s="71"/>
      <c r="L16" s="83"/>
      <c r="M16" s="50"/>
      <c r="N16" s="45"/>
      <c r="O16" s="71"/>
      <c r="P16" s="83"/>
      <c r="Q16" s="50"/>
      <c r="R16" s="45"/>
      <c r="S16" s="71"/>
      <c r="T16" s="83"/>
      <c r="U16" s="50"/>
      <c r="V16" s="45"/>
      <c r="W16" s="71"/>
    </row>
    <row r="17" spans="1:23" ht="12.75">
      <c r="A17" s="32"/>
      <c r="G17" s="50"/>
      <c r="H17" s="25"/>
      <c r="I17" s="50"/>
      <c r="J17" s="45"/>
      <c r="K17" s="50"/>
      <c r="L17" s="25"/>
      <c r="M17" s="50"/>
      <c r="N17" s="45"/>
      <c r="O17" s="50"/>
      <c r="P17" s="25"/>
      <c r="Q17" s="50"/>
      <c r="R17" s="45"/>
      <c r="S17" s="50"/>
      <c r="T17" s="25"/>
      <c r="U17" s="50"/>
      <c r="V17" s="45"/>
      <c r="W17" s="50"/>
    </row>
    <row r="18" spans="1:20" ht="12.75">
      <c r="A18" s="32"/>
      <c r="H18" s="27"/>
      <c r="J18" s="46"/>
      <c r="L18" s="27"/>
      <c r="P18" s="27"/>
      <c r="T18" s="27"/>
    </row>
    <row r="19" ht="12.75">
      <c r="A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ht="12.75">
      <c r="A33" s="32"/>
    </row>
    <row r="34" ht="12.75">
      <c r="A34" s="32"/>
    </row>
    <row r="35" ht="12.75">
      <c r="A35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</sheetData>
  <dataValidations count="1">
    <dataValidation type="custom" showErrorMessage="1" errorTitle="błąd DANEJ" error="Dozwolone wartości dla tego pola to: &#10;1. Liczba UJEMNA &gt;-2500;&#10;2. NKL - dyskwalifikacja;&#10;3. ABS - nie wystartował;" sqref="T3:T15 P3:P15 H3:H15 F3:F15 L3:L15">
      <formula1>OR(AND(T3&lt;=0,T3&gt;=-2500),T3="nkl",T3="abs")</formula1>
    </dataValidation>
  </dataValidations>
  <printOptions horizontalCentered="1"/>
  <pageMargins left="0.1968503937007874" right="0.1968503937007874" top="0.94" bottom="0.7874015748031497" header="0.3937007874015748" footer="0.5118110236220472"/>
  <pageSetup fitToHeight="1" fitToWidth="1" horizontalDpi="300" verticalDpi="300" orientation="landscape" paperSize="9" scale="98" r:id="rId1"/>
  <headerFooter alignWithMargins="0">
    <oddHeader>&amp;C&amp;"Times New Roman CE,Standardowy"&amp;14XVI Mistrzostwa Polski w Nocnych MnO
Klasyfikacja TOTAL 2007 kategorii TJ&amp;R
ost. modyfikacja:
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DMP</dc:title>
  <dc:subject/>
  <dc:creator/>
  <cp:keywords/>
  <dc:description/>
  <cp:lastModifiedBy>Fijor</cp:lastModifiedBy>
  <cp:lastPrinted>2007-09-16T04:11:43Z</cp:lastPrinted>
  <dcterms:created xsi:type="dcterms:W3CDTF">2005-09-23T16:16:14Z</dcterms:created>
  <dcterms:modified xsi:type="dcterms:W3CDTF">2007-09-16T04:13:24Z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