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5" windowWidth="9720" windowHeight="622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Stałe" sheetId="7" r:id="rId7"/>
  </sheets>
  <definedNames>
    <definedName name="_xlnm.Print_Area" localSheetId="2">'TJ'!$A:$K</definedName>
    <definedName name="_xlnm.Print_Area" localSheetId="1">'TS'!$A:$K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<sst xmlns="http://schemas.openxmlformats.org/spreadsheetml/2006/main" count="468" uniqueCount="235">
  <si>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</si>
  <si>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</si>
  <si>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</si>
  <si>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</si>
  <si>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</si>
  <si>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</si>
  <si>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</si>
  <si>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</si>
  <si>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</si>
  <si>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</si>
  <si>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</si>
  <si>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</si>
  <si>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miejsce</t>
  </si>
  <si>
    <t>Po etapie 2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</si>
  <si>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</si>
  <si>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</si>
  <si>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</si>
  <si>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</si>
  <si>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</si>
  <si>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</si>
  <si>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</si>
  <si>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</si>
  <si>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</si>
  <si>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</si>
  <si>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</si>
  <si>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</si>
  <si>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</si>
  <si>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</si>
  <si>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</si>
  <si>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Jeżów Sudecki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</si>
  <si>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Urzędu Marszałkowskiego 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</si>
  <si>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Starostwa Powiatowego w Jeleniej Górze</t>
    </r>
  </si>
  <si>
    <t>6.  KLASYFIKACJE:</t>
  </si>
  <si>
    <r>
      <t>9.  SĘDZIOWANIE I PUNKTACJA:</t>
    </r>
    <r>
      <rPr>
        <sz val="12"/>
        <rFont val="Times New Roman"/>
        <family val="1"/>
      </rPr>
      <t xml:space="preserve"> zgodnie z Zasadami Punktacji ZG PTTK.</t>
    </r>
  </si>
  <si>
    <t>10.  ZESPÓŁ ORGANIZATORÓW:</t>
  </si>
  <si>
    <t>11. PROTESTY:</t>
  </si>
  <si>
    <t>Sekretariat: Barbara Patlewicz</t>
  </si>
  <si>
    <t xml:space="preserve">                       SĘDZIA GŁÓWNY</t>
  </si>
  <si>
    <t xml:space="preserve">                               Marek Wąsowski</t>
  </si>
  <si>
    <t xml:space="preserve">5. ETAPY: </t>
  </si>
  <si>
    <t>TN</t>
  </si>
  <si>
    <t>Jakubowski Paweł
Kobzik Michał</t>
  </si>
  <si>
    <t>InO TOP PTSM Zgorzelec</t>
  </si>
  <si>
    <t>Lipowicz Małgorzata
Sadowska Agata</t>
  </si>
  <si>
    <t>Marecki Krzysztof
Szczerepa Maciej</t>
  </si>
  <si>
    <t>Szymański Łukasz
Szałaj Rafał</t>
  </si>
  <si>
    <t>PTTK Strzelin</t>
  </si>
  <si>
    <t>PTSM Lubań</t>
  </si>
  <si>
    <t>Orientop Wrocław</t>
  </si>
  <si>
    <t>MKKT Bogatynia (SP1)</t>
  </si>
  <si>
    <t>PTTK Strzelin (SP Wawrzyszów)</t>
  </si>
  <si>
    <t>MKKT Bogatynia (SP Opolno)</t>
  </si>
  <si>
    <t>Kamiński Michał
Krzyżanowski Adam</t>
  </si>
  <si>
    <t>Kaczmarczyk Przemysław
Podkówka Tomasz</t>
  </si>
  <si>
    <t>Gimnazjum Bolków</t>
  </si>
  <si>
    <t>nkl</t>
  </si>
  <si>
    <t>Sudomlak Krzysztof
Rink Waldemar</t>
  </si>
  <si>
    <t>SP Radogoszcz</t>
  </si>
  <si>
    <t>Ligienza Krzysztof
Trocha Roman</t>
  </si>
  <si>
    <t>Makieła Kazimierz</t>
  </si>
  <si>
    <t>Warszawa</t>
  </si>
  <si>
    <t>Sławiński Tadeusz
Goś Radosław</t>
  </si>
  <si>
    <t>Gim./SP2 Lwówek Śl.</t>
  </si>
  <si>
    <t>Gromek Edyta
Wieszaczewski Jacek</t>
  </si>
  <si>
    <t>Gronau Tomasz
Cegliński Janusz</t>
  </si>
  <si>
    <t>Pielgrzym Warszawa</t>
  </si>
  <si>
    <t>Marczak Wiktor</t>
  </si>
  <si>
    <t>Chudzik Grzegorz
Kobiałka Mirosław</t>
  </si>
  <si>
    <t>Szczecin</t>
  </si>
  <si>
    <t>Karpiszyn Tomasz</t>
  </si>
  <si>
    <t>Gdula Jacek</t>
  </si>
  <si>
    <t>Duda Jakub
Desput Janusz</t>
  </si>
  <si>
    <t>SKKT Wleń
KTK Łapiguz Siedlęcin</t>
  </si>
  <si>
    <t>Sławiński Henryk
Sławiński Jacek</t>
  </si>
  <si>
    <t>Prawelski Tadeusz
Mańkowski Tomasz</t>
  </si>
  <si>
    <t>Skoczyński Adam
Skoczyński Artur</t>
  </si>
  <si>
    <t>PKT Plessino</t>
  </si>
  <si>
    <t>Świerczewski Hubert</t>
  </si>
  <si>
    <t>Śliwczyńska Gabriela
Doroszczak Katarzyna</t>
  </si>
  <si>
    <t>Rokicki Konrad
Gda Mikołaj</t>
  </si>
  <si>
    <t>InO TOP PTSM Zgorzelec (SP5)</t>
  </si>
  <si>
    <t>Słabkowska Iza
Słabkowska Ewelina</t>
  </si>
  <si>
    <t>Ściga Jakub
Cetnarski Krzysztof</t>
  </si>
  <si>
    <t>Gimnazjum SP2 Lwówek Śląski</t>
  </si>
  <si>
    <t>Desput Małgorzata
Gawryjołek Kalina
Gawryjołek Aldona</t>
  </si>
  <si>
    <t>KTK Łapiguz Siedlęcin (SP6)</t>
  </si>
  <si>
    <t>Bajda Jan
Rama Adrian</t>
  </si>
  <si>
    <t>Ciske Klaudia
Krause Aleksandra
Włodarczyk Kamila</t>
  </si>
  <si>
    <t>MKKT Tramp Bogatynia (SP Opolno)</t>
  </si>
  <si>
    <t>Jagiełka Wojciech
Zawisza Bartek</t>
  </si>
  <si>
    <t>Pas Maciej
Góral Jakub</t>
  </si>
  <si>
    <t>Zużny Miłosz
Izalski Kacper</t>
  </si>
  <si>
    <t>MZS Świeradów Zdrój</t>
  </si>
  <si>
    <t>Antosik Wiktor
Zaborski Konrad</t>
  </si>
  <si>
    <t>Dudek Aleksandra 
Łopato Wojciech</t>
  </si>
  <si>
    <t>Figol Jakub
Wdowikowski Patryk</t>
  </si>
  <si>
    <t>InO TOP PTSM Zgorzelec (Sulików)</t>
  </si>
  <si>
    <t>Rabiko Katarzyna
Jakubowska Wioleta</t>
  </si>
  <si>
    <t>Stawicka Karolina
Maj Daria</t>
  </si>
  <si>
    <t>Kwolek Jakub
Sroka Adrian
Pietruszka Patryk</t>
  </si>
  <si>
    <t>Hertig Marta
Kuboń Małgorzata</t>
  </si>
  <si>
    <t>Świerszczak Dawid
Romanowicz Marcin</t>
  </si>
  <si>
    <t>Czap Mateusz
Narewski Sebastian
Jankiewicz Mateusz</t>
  </si>
  <si>
    <t>SP Opolno</t>
  </si>
  <si>
    <t>Ostrowski Kamil
Marciniak Mateusz</t>
  </si>
  <si>
    <t>Prugar Dawid
Mackiewicz Michał</t>
  </si>
  <si>
    <t xml:space="preserve">KTK Łapiguz Siedlęcin </t>
  </si>
  <si>
    <t>PKT Plessino Pszczyna</t>
  </si>
  <si>
    <t>Parobik Krystian
Pelc Adrian</t>
  </si>
  <si>
    <t>MKKT Opolno</t>
  </si>
  <si>
    <t>Marszewski Filip
Januszkiewicz Piotr</t>
  </si>
  <si>
    <t>Bronicka Maria
Duda Pamela</t>
  </si>
  <si>
    <t>Salawa Maria
Zarębski Kamil
Jabłonowska Marta</t>
  </si>
  <si>
    <t>Jankiewicz Szymon
Piłat Michał
Suszek Bartosz</t>
  </si>
  <si>
    <t>Zarębska Maria
Bartczak Aleksandra
Karska Julia</t>
  </si>
  <si>
    <t>Gwóźdź Katarzyna
Muzyk Martyna</t>
  </si>
  <si>
    <t>Woźniak Barbara</t>
  </si>
  <si>
    <t>Kowalonek Martyna 
Marek Barbara
Bunak Martyna</t>
  </si>
  <si>
    <t>Fierkowicz Kamila
Brzostowska Monika</t>
  </si>
  <si>
    <t>Biliński Hubert
Bremensztul Magdalena</t>
  </si>
  <si>
    <t>MKKT Bogatynia PG 1</t>
  </si>
  <si>
    <t>Lewandowski Arkadiusz
Goltc Joel</t>
  </si>
  <si>
    <t>Wróbel Anna</t>
  </si>
  <si>
    <t>Inotop PTSM Zgorzelec/ZSTiG Sulików</t>
  </si>
  <si>
    <t>Skoczyński Jakub</t>
  </si>
  <si>
    <t>Wawrzynowicz Krystian
Półćwiartek Piotr</t>
  </si>
  <si>
    <t xml:space="preserve">Gimnazjum SP2 Lwówek Śląski </t>
  </si>
  <si>
    <t>Serafin Michał</t>
  </si>
  <si>
    <t>KTK Łapiguz Siedlęcin</t>
  </si>
  <si>
    <t>KTK Łapiguz Siedlęcin/Gimnazjum 1</t>
  </si>
  <si>
    <t>Bednarska Katarzyna
Wawer Irmina</t>
  </si>
  <si>
    <t>Kuch Malwina
Gołębiewicz Daria</t>
  </si>
  <si>
    <t>Łukasiewicz Adrian
Puchalitka Andrzej</t>
  </si>
  <si>
    <t>MKS Wiking Szczecin</t>
  </si>
  <si>
    <t>Zawadzka Dominika
Deptuła Maciej</t>
  </si>
  <si>
    <t>Niechwiej Patrycja
Gwizd Kamil</t>
  </si>
  <si>
    <t>Chwaszcz Joanna 
Tomczyk Martyna</t>
  </si>
  <si>
    <t>Rostankowski Dawid
Phan Leszek</t>
  </si>
  <si>
    <t>Koczarski Zdzisław</t>
  </si>
  <si>
    <t>SKKT Wleń</t>
  </si>
  <si>
    <t>Błażejewicz Aleksandra
Ziaja Viktoria</t>
  </si>
  <si>
    <t>Hertig Michał
Szałaj Przemysław</t>
  </si>
  <si>
    <t>Piżuk Paweł
Kulig Szymon</t>
  </si>
  <si>
    <t>Szczyglewska Natalia
Walińska Katarzyna</t>
  </si>
  <si>
    <t>Karpowicz Paulina
Hopanowicz Katarzyna</t>
  </si>
  <si>
    <t>Rink Mikołaj</t>
  </si>
  <si>
    <t>SP w Radogoszczy</t>
  </si>
  <si>
    <t>Brzuchalska Patrycja
Kwiecień Michał</t>
  </si>
  <si>
    <t>Dziak Michał</t>
  </si>
  <si>
    <t>Kochanowski Michał
Kochanowska Milena</t>
  </si>
  <si>
    <t>Inotop PTSM Zgorzelec/ Gimnazjum nr 1</t>
  </si>
  <si>
    <t>Plucińska Martyna
Kołodziejczyk Katarzyna</t>
  </si>
  <si>
    <t>Szczep Piechowice</t>
  </si>
  <si>
    <t>Wesołowska Angelika
Wesołowski Krzysiek</t>
  </si>
  <si>
    <t>Solenta Angelika
Wałach Karol</t>
  </si>
  <si>
    <t>Pawłowicz Maciej
Mazur Paweł</t>
  </si>
  <si>
    <t>Samsel Bartosz
Smalec Edgar</t>
  </si>
  <si>
    <t>Mikołajczyk Wojtek
Puciński Paweł</t>
  </si>
  <si>
    <t>Inotop PTSN Zgorzelec/Gimnazjum nr 1 w Zgorzelcu</t>
  </si>
  <si>
    <t>Kasprzak Agata
Wilczacki Dariusz</t>
  </si>
  <si>
    <t>Inotop PTSM Zgorzelec</t>
  </si>
  <si>
    <t>Lisak Michał
Leszczyk Kacper</t>
  </si>
  <si>
    <t>Wołczek Luiza
Stodolska Patrycja</t>
  </si>
  <si>
    <t>Moraczewski Krzysztof
Hoffmann Marcin</t>
  </si>
  <si>
    <t>Fidor Jan
Szozda Mateusz</t>
  </si>
  <si>
    <t>Pawłowicz Adam</t>
  </si>
  <si>
    <t>Mazan Bartłomiej
Żurawski Jakub</t>
  </si>
  <si>
    <t>GKT Cyrkino</t>
  </si>
  <si>
    <t>Pypeć Paweł
Rudolf Arkadiusz</t>
  </si>
  <si>
    <t>Wolowski Krzysztof
Winiarska Oliwia</t>
  </si>
  <si>
    <t>Olesiak Agnieszka
Jazienicka Paulina</t>
  </si>
  <si>
    <t>Majewska Daniela
Podolak Justyna</t>
  </si>
  <si>
    <t>Grela Jarosław
Hasiuk Michał</t>
  </si>
  <si>
    <t>Baczyńska Emilia
Sawicka Aneta</t>
  </si>
  <si>
    <t>Hołubowicz Dagmara
Brakowiecka Roksana</t>
  </si>
  <si>
    <t>abs</t>
  </si>
  <si>
    <t>Skoczyński Arek</t>
  </si>
  <si>
    <t>Biernacki Wojtek</t>
  </si>
  <si>
    <t>Olechowski Oskar
Chudzik Jarosław</t>
  </si>
  <si>
    <t>Kurlej Tomasz
Kobiałka Dawid</t>
  </si>
  <si>
    <t>Lucima Janusz
Malik Mateusz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</si>
  <si>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Times New Roman"/>
        <family val="1"/>
      </rPr>
      <t>22 marzec 2009 r. w Siedlęcinie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</si>
  <si>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Zachodnie” w Jeleniej Górze</t>
    </r>
  </si>
  <si>
    <r>
      <t>·</t>
    </r>
    <r>
      <rPr>
        <sz val="7"/>
        <rFont val="Times New Roman"/>
        <family val="1"/>
      </rPr>
      <t xml:space="preserve">       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</si>
  <si>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12"/>
        <rFont val="Times New Roman"/>
        <family val="1"/>
      </rPr>
      <t>    Gminny Ludowy Klub Sportowy "Jeżów Sudecki" w Jeżowie Sudeckim</t>
    </r>
  </si>
  <si>
    <r>
      <t>·</t>
    </r>
    <r>
      <rPr>
        <sz val="12"/>
        <rFont val="Times New Roman"/>
        <family val="1"/>
      </rPr>
      <t>    Klub Turystyki Kwalifikowanej "Łapiguz" w Siedlęcinie</t>
    </r>
  </si>
  <si>
    <r>
      <t>·</t>
    </r>
    <r>
      <rPr>
        <sz val="12"/>
        <rFont val="Times New Roman"/>
        <family val="1"/>
      </rPr>
      <t>    Rada Sołecka w Siedlęcinie</t>
    </r>
  </si>
  <si>
    <t>Etap I kat. TS „Rozsypane gwiazdki” Autor: Maciej Konieczko</t>
  </si>
  <si>
    <t>Etap I kat. TJ „Szalone trójkąty” Autor: Marek Wąsowski</t>
  </si>
  <si>
    <t>Etap I kat. TM „Czy wszystko gra?” Autor: Marcin Misiewicz</t>
  </si>
  <si>
    <t>Etap I kat. TD „The Hives" Autor: Bartłomiej Wąsowski</t>
  </si>
  <si>
    <t>Etap II kat. TS „Szalone trójkąty” Autor: Marek Wąsowski</t>
  </si>
  <si>
    <t>Etap II kat. TJ „Rozsypane gwiazdki" Autor: Maciej Konieczko</t>
  </si>
  <si>
    <t>Etap II kat. TM „Klawiatura” Autor: Bartłomiej Wąsowski</t>
  </si>
  <si>
    <t>Etap II kat. TD „Jeż” Autor: Marcin Misiewicz</t>
  </si>
  <si>
    <t>Etap kat. TP "Boom" Autor: Bartłomiej Wąsowski</t>
  </si>
  <si>
    <t>W trakcie zawodów obowiązywała tylko klasyfikacja zespołowa - suma pkt. przeliczeniowych
zdobytych przez zespół w 2 etapach.</t>
  </si>
  <si>
    <r>
      <t xml:space="preserve">8.  WARUNKI ATMOSFERYCZNE: </t>
    </r>
    <r>
      <rPr>
        <sz val="12"/>
        <rFont val="Times New Roman"/>
        <family val="1"/>
      </rPr>
      <t>zawody odbyły się w trudnych warunkach, przy silnym 
wiatrze, przelotnych opadach deszczu i deszczu ze śniegiem oraz zamgleniu.</t>
    </r>
  </si>
  <si>
    <t>Budowa tras: Marek Wąsowski (PInO), Maciej Konieczko (PInO), Bartłomiej Wąsowski PInO) oraz Marcin Misiewicz(PInO)</t>
  </si>
  <si>
    <t>Transport: Piotr Rostkowski</t>
  </si>
  <si>
    <t>Sędziowanie: Piotr Rostkowski, Barbara Patlewicz, Bożena Matuszewska, Aleksandra Jaźwa,
 Janusz Błażków, Król Wojciech oraz Król Krzysztof.</t>
  </si>
  <si>
    <t>Na imprezie nie wybrano Komisji Odwoławczej. W trakcie zawodów nie zgłoszono protestów.</t>
  </si>
  <si>
    <t>Falejczyk Marcin</t>
  </si>
  <si>
    <t>Oszoł Jarosław
Majewska Marta
Puka Cezary</t>
  </si>
  <si>
    <t>InO TOP PTSM Zgorzelec (Gimn. Zawidów)</t>
  </si>
  <si>
    <t>PK</t>
  </si>
  <si>
    <t>Kubiak Marta
Szanciło Wioleta
Baran Tomasz</t>
  </si>
  <si>
    <t>Lachowicz Dominik
Krzemiński Emil</t>
  </si>
  <si>
    <t>InO TOP PTSM Zgorzelec (Gimn. 1)</t>
  </si>
  <si>
    <t>Kruszewska Karolina
Romańczuk Daria</t>
  </si>
  <si>
    <t>Kolejewski Tymoteusz
Sidzisz Mikołaj
Markowska Lena</t>
  </si>
  <si>
    <t>Olkowski Patryk
Olkowski Daniel
Reiman Kacper</t>
  </si>
  <si>
    <t>Klimas Helena
Czarnecka Joanna</t>
  </si>
  <si>
    <t>41 WDH  Tęcza</t>
  </si>
  <si>
    <t>Ziemniak Marcin
Ozkul Laura
Lewkowska Anita</t>
  </si>
  <si>
    <t>Kobzik Jakub</t>
  </si>
  <si>
    <t>Baran Tomasz</t>
  </si>
  <si>
    <t>Szanciło Wioleta</t>
  </si>
  <si>
    <t>Orzeł Jarosław</t>
  </si>
  <si>
    <t>Majewska Marta</t>
  </si>
  <si>
    <t>Szpidowski Paweł</t>
  </si>
  <si>
    <t>Szczerbaty Marcin</t>
  </si>
  <si>
    <t>Chamer Łukasz</t>
  </si>
  <si>
    <t>Lachowicz Dominik</t>
  </si>
  <si>
    <t>Puka Cezary</t>
  </si>
  <si>
    <t>Kubzik Marta</t>
  </si>
  <si>
    <t>Krzemiński Emil</t>
  </si>
  <si>
    <t>Szymaniak Dawid
Szymaniak Anna</t>
  </si>
  <si>
    <t>MKKT "Tramp" Bogatynia</t>
  </si>
  <si>
    <t>Romańczyk Daria</t>
  </si>
  <si>
    <t xml:space="preserve">Idzik Paweł
Huryn Żaneta </t>
  </si>
  <si>
    <t>Kruszewska Karolina</t>
  </si>
  <si>
    <t>indyw.</t>
  </si>
  <si>
    <t>Oryszczak Wanda</t>
  </si>
  <si>
    <r>
      <t xml:space="preserve">7.  UCZESTNICTWO: </t>
    </r>
    <r>
      <rPr>
        <sz val="12"/>
        <rFont val="Times New Roman"/>
        <family val="1"/>
      </rPr>
      <t>do zawodów zgłosiło udział 257 uczestników. Wystartowało: 
31 zawodników w kat. TS, 20 zawodników w kat. TJ, 69 zawodników w kat. TM, 
94 w kat. TD oraz 30 w kat. TP. Razem wystartowało 244 zawodników.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</si>
</sst>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49" fontId="4" fillId="18" borderId="13" xfId="0" applyNumberFormat="1" applyFont="1" applyFill="1" applyBorder="1" applyAlignment="1">
      <alignment horizontal="center" vertical="center" textRotation="90" wrapText="1"/>
    </xf>
    <xf numFmtId="2" fontId="4" fillId="18" borderId="13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0" fontId="0" fillId="18" borderId="16" xfId="0" applyFont="1" applyFill="1" applyBorder="1" applyAlignment="1">
      <alignment horizontal="center" vertical="center" wrapText="1"/>
    </xf>
    <xf numFmtId="49" fontId="4" fillId="18" borderId="17" xfId="0" applyNumberFormat="1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0" fontId="0" fillId="18" borderId="19" xfId="0" applyFill="1" applyBorder="1" applyAlignment="1">
      <alignment horizontal="center" vertical="center" wrapText="1"/>
    </xf>
    <xf numFmtId="49" fontId="4" fillId="18" borderId="14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/>
    </xf>
    <xf numFmtId="0" fontId="0" fillId="21" borderId="21" xfId="0" applyFill="1" applyBorder="1" applyAlignment="1">
      <alignment horizontal="center"/>
    </xf>
    <xf numFmtId="0" fontId="0" fillId="21" borderId="22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">
      <selection activeCell="A29" sqref="A29:O29"/>
    </sheetView>
  </sheetViews>
  <sheetFormatPr defaultColWidth="9.00390625" defaultRowHeight="12.75"/>
  <cols>
    <col min="9" max="9" width="13.625" style="0" customWidth="1"/>
  </cols>
  <sheetData>
    <row r="1" ht="15.75">
      <c r="A1" s="71" t="s">
        <v>181</v>
      </c>
    </row>
    <row r="2" ht="1.5" customHeight="1">
      <c r="A2" s="74"/>
    </row>
    <row r="3" ht="15.75">
      <c r="A3" s="71" t="s">
        <v>182</v>
      </c>
    </row>
    <row r="4" ht="2.25" customHeight="1">
      <c r="A4" s="74"/>
    </row>
    <row r="5" ht="15.75">
      <c r="A5" s="71" t="s">
        <v>23</v>
      </c>
    </row>
    <row r="6" s="99" customFormat="1" ht="15.75">
      <c r="A6" s="75" t="s">
        <v>184</v>
      </c>
    </row>
    <row r="7" ht="15.75">
      <c r="A7" s="75" t="s">
        <v>183</v>
      </c>
    </row>
    <row r="8" ht="15.75">
      <c r="A8" s="75" t="s">
        <v>186</v>
      </c>
    </row>
    <row r="9" ht="15.75">
      <c r="A9" s="75" t="s">
        <v>185</v>
      </c>
    </row>
    <row r="10" ht="15.75">
      <c r="A10" s="71" t="s">
        <v>28</v>
      </c>
    </row>
    <row r="11" ht="15.75">
      <c r="A11" s="75" t="s">
        <v>30</v>
      </c>
    </row>
    <row r="12" ht="15.75">
      <c r="A12" s="75" t="s">
        <v>31</v>
      </c>
    </row>
    <row r="13" ht="15.75">
      <c r="A13" s="75" t="s">
        <v>29</v>
      </c>
    </row>
    <row r="14" ht="2.25" customHeight="1">
      <c r="A14" s="65"/>
    </row>
    <row r="15" spans="1:9" ht="15.75">
      <c r="A15" s="71" t="s">
        <v>39</v>
      </c>
      <c r="B15" s="69"/>
      <c r="C15" s="69"/>
      <c r="D15" s="69"/>
      <c r="E15" s="69"/>
      <c r="F15" s="69"/>
      <c r="G15" s="69"/>
      <c r="H15" s="69"/>
      <c r="I15" s="69"/>
    </row>
    <row r="16" spans="1:9" ht="15.75">
      <c r="A16" s="72" t="s">
        <v>187</v>
      </c>
      <c r="B16" s="69"/>
      <c r="C16" s="69"/>
      <c r="D16" s="69"/>
      <c r="E16" s="69"/>
      <c r="F16" s="69"/>
      <c r="G16" s="69"/>
      <c r="H16" s="69"/>
      <c r="I16" s="69"/>
    </row>
    <row r="17" spans="1:9" ht="15.75">
      <c r="A17" s="72" t="s">
        <v>188</v>
      </c>
      <c r="B17" s="73"/>
      <c r="C17" s="73"/>
      <c r="D17" s="73"/>
      <c r="E17" s="73"/>
      <c r="F17" s="73"/>
      <c r="G17" s="73"/>
      <c r="H17" s="73"/>
      <c r="I17" s="73"/>
    </row>
    <row r="18" spans="1:9" ht="15.75">
      <c r="A18" s="106" t="s">
        <v>189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>
      <c r="A19" s="72" t="s">
        <v>190</v>
      </c>
      <c r="B19" s="73"/>
      <c r="C19" s="73"/>
      <c r="D19" s="73"/>
      <c r="E19" s="73"/>
      <c r="F19" s="73"/>
      <c r="G19" s="73"/>
      <c r="H19" s="73"/>
      <c r="I19" s="73"/>
    </row>
    <row r="20" spans="1:9" ht="15.75">
      <c r="A20" s="72" t="s">
        <v>191</v>
      </c>
      <c r="B20" s="73"/>
      <c r="C20" s="73"/>
      <c r="D20" s="73"/>
      <c r="E20" s="73"/>
      <c r="F20" s="73"/>
      <c r="G20" s="73"/>
      <c r="H20" s="73"/>
      <c r="I20" s="73"/>
    </row>
    <row r="21" spans="1:9" ht="15.75">
      <c r="A21" s="72" t="s">
        <v>192</v>
      </c>
      <c r="B21" s="73"/>
      <c r="C21" s="73"/>
      <c r="D21" s="73"/>
      <c r="E21" s="73"/>
      <c r="F21" s="73"/>
      <c r="G21" s="73"/>
      <c r="H21" s="73"/>
      <c r="I21" s="73"/>
    </row>
    <row r="22" spans="1:9" ht="15.75">
      <c r="A22" s="106" t="s">
        <v>193</v>
      </c>
      <c r="B22" s="107"/>
      <c r="C22" s="107"/>
      <c r="D22" s="107"/>
      <c r="E22" s="107"/>
      <c r="F22" s="107"/>
      <c r="G22" s="107"/>
      <c r="H22" s="107"/>
      <c r="I22" s="107"/>
    </row>
    <row r="23" spans="1:9" ht="15.75">
      <c r="A23" s="106" t="s">
        <v>194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>
      <c r="A24" s="106" t="s">
        <v>195</v>
      </c>
      <c r="B24" s="107"/>
      <c r="C24" s="107"/>
      <c r="D24" s="107"/>
      <c r="E24" s="107"/>
      <c r="F24" s="107"/>
      <c r="G24" s="107"/>
      <c r="H24" s="107"/>
      <c r="I24" s="107"/>
    </row>
    <row r="25" ht="3" customHeight="1">
      <c r="A25" s="67"/>
    </row>
    <row r="26" ht="15.75">
      <c r="A26" s="63" t="s">
        <v>32</v>
      </c>
    </row>
    <row r="27" spans="1:15" ht="32.25" customHeight="1">
      <c r="A27" s="108" t="s">
        <v>196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ht="2.25" customHeight="1">
      <c r="A28" s="65"/>
    </row>
    <row r="29" spans="1:15" ht="48" customHeight="1">
      <c r="A29" s="110" t="s">
        <v>234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ht="3" customHeight="1">
      <c r="A30" s="64"/>
    </row>
    <row r="31" spans="1:15" ht="30" customHeight="1">
      <c r="A31" s="110" t="s">
        <v>197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ht="2.25" customHeight="1">
      <c r="A32" s="64"/>
    </row>
    <row r="33" ht="15.75">
      <c r="A33" s="63" t="s">
        <v>33</v>
      </c>
    </row>
    <row r="34" ht="1.5" customHeight="1">
      <c r="A34" s="68"/>
    </row>
    <row r="35" ht="15.75">
      <c r="A35" s="63" t="s">
        <v>34</v>
      </c>
    </row>
    <row r="36" ht="15.75">
      <c r="A36" s="67" t="s">
        <v>24</v>
      </c>
    </row>
    <row r="37" ht="15.75">
      <c r="A37" s="67" t="s">
        <v>25</v>
      </c>
    </row>
    <row r="38" spans="1:9" ht="31.5" customHeight="1">
      <c r="A38" s="108" t="s">
        <v>198</v>
      </c>
      <c r="B38" s="109"/>
      <c r="C38" s="109"/>
      <c r="D38" s="109"/>
      <c r="E38" s="109"/>
      <c r="F38" s="109"/>
      <c r="G38" s="109"/>
      <c r="H38" s="109"/>
      <c r="I38" s="109"/>
    </row>
    <row r="39" ht="15.75">
      <c r="A39" s="70" t="s">
        <v>36</v>
      </c>
    </row>
    <row r="40" ht="15.75">
      <c r="A40" s="70" t="s">
        <v>199</v>
      </c>
    </row>
    <row r="41" spans="1:9" ht="29.25" customHeight="1">
      <c r="A41" s="108" t="s">
        <v>200</v>
      </c>
      <c r="B41" s="109"/>
      <c r="C41" s="109"/>
      <c r="D41" s="109"/>
      <c r="E41" s="109"/>
      <c r="F41" s="109"/>
      <c r="G41" s="109"/>
      <c r="H41" s="109"/>
      <c r="I41" s="109"/>
    </row>
    <row r="42" ht="2.25" customHeight="1">
      <c r="A42" s="65"/>
    </row>
    <row r="43" ht="15.75">
      <c r="A43" s="71" t="s">
        <v>35</v>
      </c>
    </row>
    <row r="44" spans="1:9" ht="16.5" customHeight="1">
      <c r="A44" s="108" t="s">
        <v>201</v>
      </c>
      <c r="B44" s="109"/>
      <c r="C44" s="109"/>
      <c r="D44" s="109"/>
      <c r="E44" s="109"/>
      <c r="F44" s="109"/>
      <c r="G44" s="109"/>
      <c r="H44" s="109"/>
      <c r="I44" s="109"/>
    </row>
    <row r="45" ht="20.25" customHeight="1">
      <c r="A45" s="66"/>
    </row>
    <row r="46" spans="1:6" ht="15.75">
      <c r="A46" s="66" t="s">
        <v>26</v>
      </c>
      <c r="F46" s="66" t="s">
        <v>37</v>
      </c>
    </row>
    <row r="47" spans="1:14" ht="15.75">
      <c r="A47" s="66" t="s">
        <v>27</v>
      </c>
      <c r="F47" s="106" t="s">
        <v>38</v>
      </c>
      <c r="G47" s="109"/>
      <c r="H47" s="109"/>
      <c r="I47" s="109"/>
      <c r="J47" s="109"/>
      <c r="K47" s="109"/>
      <c r="L47" s="109"/>
      <c r="M47" s="109"/>
      <c r="N47" s="109"/>
    </row>
  </sheetData>
  <sheetProtection/>
  <mergeCells count="11">
    <mergeCell ref="A41:I41"/>
    <mergeCell ref="F47:N47"/>
    <mergeCell ref="A44:I44"/>
    <mergeCell ref="A18:I18"/>
    <mergeCell ref="A22:I22"/>
    <mergeCell ref="A23:I23"/>
    <mergeCell ref="A38:I38"/>
    <mergeCell ref="A27:O27"/>
    <mergeCell ref="A29:O29"/>
    <mergeCell ref="A31:O31"/>
    <mergeCell ref="A24:I24"/>
  </mergeCells>
  <printOptions/>
  <pageMargins left="0.75" right="0.75" top="0.76" bottom="1" header="0.5" footer="0.5"/>
  <pageSetup horizontalDpi="300" verticalDpi="300" orientation="portrait" paperSize="9" scale="92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zoomScaleSheetLayoutView="75" zoomScalePageLayoutView="0" workbookViewId="0" topLeftCell="A1">
      <pane ySplit="2" topLeftCell="BM9" activePane="bottomLeft" state="frozen"/>
      <selection pane="topLeft" activeCell="A1" sqref="A1"/>
      <selection pane="bottomLeft" activeCell="K18" sqref="K18"/>
    </sheetView>
  </sheetViews>
  <sheetFormatPr defaultColWidth="9.00390625" defaultRowHeight="25.5" customHeight="1"/>
  <cols>
    <col min="1" max="1" width="5.75390625" style="52" bestFit="1" customWidth="1"/>
    <col min="2" max="2" width="20.00390625" style="53" customWidth="1"/>
    <col min="3" max="3" width="19.625" style="54" customWidth="1"/>
    <col min="4" max="4" width="6.25390625" style="50" customWidth="1"/>
    <col min="5" max="5" width="8.375" style="51" customWidth="1"/>
    <col min="6" max="6" width="3.625" style="52" customWidth="1"/>
    <col min="7" max="7" width="6.25390625" style="50" customWidth="1"/>
    <col min="8" max="8" width="10.75390625" style="51" customWidth="1"/>
    <col min="9" max="9" width="3.375" style="52" customWidth="1"/>
    <col min="10" max="10" width="8.625" style="51" customWidth="1"/>
    <col min="11" max="11" width="3.625" style="52" customWidth="1"/>
    <col min="12" max="12" width="5.75390625" style="50" hidden="1" customWidth="1"/>
    <col min="13" max="13" width="8.125" style="51" hidden="1" customWidth="1"/>
    <col min="14" max="14" width="3.25390625" style="52" hidden="1" customWidth="1"/>
    <col min="15" max="15" width="8.125" style="51" hidden="1" customWidth="1"/>
    <col min="16" max="16" width="9.125" style="52" hidden="1" customWidth="1"/>
    <col min="17" max="16384" width="9.125" style="20" customWidth="1"/>
  </cols>
  <sheetData>
    <row r="1" spans="1:16" s="2" customFormat="1" ht="25.5" customHeight="1">
      <c r="A1" s="111" t="s">
        <v>0</v>
      </c>
      <c r="B1" s="113" t="s">
        <v>17</v>
      </c>
      <c r="C1" s="113" t="s">
        <v>20</v>
      </c>
      <c r="D1" s="33" t="s">
        <v>9</v>
      </c>
      <c r="E1" s="33"/>
      <c r="F1" s="33"/>
      <c r="G1" s="33" t="s">
        <v>10</v>
      </c>
      <c r="H1" s="33"/>
      <c r="I1" s="33"/>
      <c r="J1" s="33" t="s">
        <v>13</v>
      </c>
      <c r="K1" s="33"/>
      <c r="L1" s="28" t="s">
        <v>11</v>
      </c>
      <c r="M1" s="29"/>
      <c r="N1" s="29"/>
      <c r="O1" s="29" t="s">
        <v>14</v>
      </c>
      <c r="P1" s="29"/>
    </row>
    <row r="2" spans="1:16" s="1" customFormat="1" ht="57.75" customHeight="1" thickBot="1">
      <c r="A2" s="112"/>
      <c r="B2" s="114"/>
      <c r="C2" s="114"/>
      <c r="D2" s="34" t="s">
        <v>15</v>
      </c>
      <c r="E2" s="35" t="s">
        <v>16</v>
      </c>
      <c r="F2" s="34" t="s">
        <v>12</v>
      </c>
      <c r="G2" s="34" t="s">
        <v>15</v>
      </c>
      <c r="H2" s="35" t="s">
        <v>16</v>
      </c>
      <c r="I2" s="34" t="s">
        <v>12</v>
      </c>
      <c r="J2" s="35" t="s">
        <v>16</v>
      </c>
      <c r="K2" s="34" t="s">
        <v>12</v>
      </c>
      <c r="L2" s="30" t="s">
        <v>15</v>
      </c>
      <c r="M2" s="31" t="s">
        <v>16</v>
      </c>
      <c r="N2" s="32" t="s">
        <v>12</v>
      </c>
      <c r="O2" s="31" t="s">
        <v>16</v>
      </c>
      <c r="P2" s="32" t="s">
        <v>12</v>
      </c>
    </row>
    <row r="3" spans="1:16" ht="25.5" customHeight="1">
      <c r="A3" s="19">
        <f aca="true" t="shared" si="0" ref="A3:A20">K3</f>
        <v>1</v>
      </c>
      <c r="B3" s="49" t="s">
        <v>58</v>
      </c>
      <c r="C3" s="49" t="s">
        <v>48</v>
      </c>
      <c r="D3" s="17">
        <v>95</v>
      </c>
      <c r="E3" s="18">
        <f aca="true" t="shared" si="1" ref="E3:E20">IF(D3&lt;&gt;"",IF(ISNUMBER(D3),MAX(1000/TSE1*(TSE1-D3+MIN(D$1:D$65536)),0),0),"")</f>
        <v>1000</v>
      </c>
      <c r="F3" s="19">
        <f aca="true" t="shared" si="2" ref="F3:F20">IF(E3&lt;&gt;"",RANK(E3,E$1:E$65536),"")</f>
        <v>1</v>
      </c>
      <c r="G3" s="17">
        <v>32</v>
      </c>
      <c r="H3" s="18">
        <f aca="true" t="shared" si="3" ref="H3:H20">IF(G3&lt;&gt;"",IF(ISNUMBER(G3),MAX(1000/TSE2*(TSE2-G3+MIN(G$1:G$65536)),0),0),"")</f>
        <v>1000</v>
      </c>
      <c r="I3" s="19">
        <f aca="true" t="shared" si="4" ref="I3:I20">IF(H3&lt;&gt;"",RANK(H3,H$1:H$65536),"")</f>
        <v>1</v>
      </c>
      <c r="J3" s="18">
        <f aca="true" t="shared" si="5" ref="J3:J20">IF(H3&lt;&gt;"",E3+H3,"")</f>
        <v>2000</v>
      </c>
      <c r="K3" s="19">
        <f aca="true" t="shared" si="6" ref="K3:K20">IF(J3&lt;&gt;"",RANK(J3,J$1:J$65536),"")</f>
        <v>1</v>
      </c>
      <c r="L3" s="17"/>
      <c r="M3" s="18"/>
      <c r="N3" s="19"/>
      <c r="O3" s="18"/>
      <c r="P3" s="19"/>
    </row>
    <row r="4" spans="1:16" ht="25.5" customHeight="1">
      <c r="A4" s="19">
        <f t="shared" si="0"/>
        <v>2</v>
      </c>
      <c r="B4" s="91" t="s">
        <v>163</v>
      </c>
      <c r="C4" s="91" t="s">
        <v>68</v>
      </c>
      <c r="D4" s="17">
        <v>156</v>
      </c>
      <c r="E4" s="18">
        <f t="shared" si="1"/>
        <v>932.2222222222223</v>
      </c>
      <c r="F4" s="19">
        <f t="shared" si="2"/>
        <v>3</v>
      </c>
      <c r="G4" s="17">
        <v>78</v>
      </c>
      <c r="H4" s="18">
        <f t="shared" si="3"/>
        <v>968.0555555555555</v>
      </c>
      <c r="I4" s="19">
        <f t="shared" si="4"/>
        <v>4</v>
      </c>
      <c r="J4" s="18">
        <f t="shared" si="5"/>
        <v>1900.2777777777778</v>
      </c>
      <c r="K4" s="19">
        <f t="shared" si="6"/>
        <v>2</v>
      </c>
      <c r="L4" s="17"/>
      <c r="M4" s="18">
        <f>IF(L4&lt;&gt;"",IF(ISNUMBER(L4),MAX(1000/TSE4*(TSE4-L4+MIN(L:L)),0),0),"")</f>
      </c>
      <c r="N4" s="19">
        <f>IF(M4&lt;&gt;"",RANK(M4,M:M),"")</f>
      </c>
      <c r="O4" s="18">
        <f>IF(M4&lt;&gt;"",#REF!+M4,"")</f>
      </c>
      <c r="P4" s="19">
        <f>IF(O4&lt;&gt;"",RANK(O4,O:O),"")</f>
      </c>
    </row>
    <row r="5" spans="1:16" ht="25.5" customHeight="1">
      <c r="A5" s="19">
        <f t="shared" si="0"/>
        <v>3</v>
      </c>
      <c r="B5" s="91" t="s">
        <v>70</v>
      </c>
      <c r="C5" s="91" t="s">
        <v>48</v>
      </c>
      <c r="D5" s="17">
        <v>195</v>
      </c>
      <c r="E5" s="18">
        <f t="shared" si="1"/>
        <v>888.8888888888889</v>
      </c>
      <c r="F5" s="19">
        <f t="shared" si="2"/>
        <v>4</v>
      </c>
      <c r="G5" s="17">
        <v>35</v>
      </c>
      <c r="H5" s="18">
        <f t="shared" si="3"/>
        <v>997.9166666666666</v>
      </c>
      <c r="I5" s="19">
        <f t="shared" si="4"/>
        <v>2</v>
      </c>
      <c r="J5" s="18">
        <f t="shared" si="5"/>
        <v>1886.8055555555557</v>
      </c>
      <c r="K5" s="19">
        <f t="shared" si="6"/>
        <v>3</v>
      </c>
      <c r="L5" s="17"/>
      <c r="M5" s="18">
        <f>IF(L5&lt;&gt;"",IF(ISNUMBER(L5),MAX(1000/TSE4*(TSE4-L5+MIN(L:L)),0),0),"")</f>
      </c>
      <c r="N5" s="19">
        <f>IF(M5&lt;&gt;"",RANK(M5,M:M),"")</f>
      </c>
      <c r="O5" s="18">
        <f>IF(M5&lt;&gt;"",#REF!+M5,"")</f>
      </c>
      <c r="P5" s="19">
        <f>IF(O5&lt;&gt;"",RANK(O5,O:O),"")</f>
      </c>
    </row>
    <row r="6" spans="1:16" ht="25.5" customHeight="1">
      <c r="A6" s="19">
        <f t="shared" si="0"/>
        <v>4</v>
      </c>
      <c r="B6" s="91" t="s">
        <v>69</v>
      </c>
      <c r="C6" s="91" t="s">
        <v>62</v>
      </c>
      <c r="D6" s="17">
        <v>121</v>
      </c>
      <c r="E6" s="18">
        <f t="shared" si="1"/>
        <v>971.1111111111112</v>
      </c>
      <c r="F6" s="19">
        <f t="shared" si="2"/>
        <v>2</v>
      </c>
      <c r="G6" s="17">
        <v>200</v>
      </c>
      <c r="H6" s="18">
        <f t="shared" si="3"/>
        <v>883.3333333333333</v>
      </c>
      <c r="I6" s="19">
        <f t="shared" si="4"/>
        <v>6</v>
      </c>
      <c r="J6" s="18">
        <f t="shared" si="5"/>
        <v>1854.4444444444443</v>
      </c>
      <c r="K6" s="19">
        <f t="shared" si="6"/>
        <v>4</v>
      </c>
      <c r="L6" s="17"/>
      <c r="M6" s="18"/>
      <c r="N6" s="19"/>
      <c r="O6" s="18"/>
      <c r="P6" s="19"/>
    </row>
    <row r="7" spans="1:16" ht="25.5" customHeight="1">
      <c r="A7" s="19">
        <f t="shared" si="0"/>
        <v>5</v>
      </c>
      <c r="B7" s="91" t="s">
        <v>75</v>
      </c>
      <c r="C7" s="91" t="s">
        <v>76</v>
      </c>
      <c r="D7" s="17">
        <v>260</v>
      </c>
      <c r="E7" s="18">
        <f t="shared" si="1"/>
        <v>816.6666666666667</v>
      </c>
      <c r="F7" s="19">
        <f t="shared" si="2"/>
        <v>5</v>
      </c>
      <c r="G7" s="17">
        <v>46</v>
      </c>
      <c r="H7" s="18">
        <f t="shared" si="3"/>
        <v>990.2777777777777</v>
      </c>
      <c r="I7" s="19">
        <f t="shared" si="4"/>
        <v>3</v>
      </c>
      <c r="J7" s="18">
        <f t="shared" si="5"/>
        <v>1806.9444444444443</v>
      </c>
      <c r="K7" s="19">
        <f t="shared" si="6"/>
        <v>5</v>
      </c>
      <c r="L7" s="17"/>
      <c r="M7" s="18"/>
      <c r="N7" s="19"/>
      <c r="O7" s="18"/>
      <c r="P7" s="19"/>
    </row>
    <row r="8" spans="1:16" ht="25.5" customHeight="1">
      <c r="A8" s="19">
        <f t="shared" si="0"/>
        <v>6</v>
      </c>
      <c r="B8" s="91" t="s">
        <v>64</v>
      </c>
      <c r="C8" s="92" t="s">
        <v>65</v>
      </c>
      <c r="D8" s="19">
        <v>351</v>
      </c>
      <c r="E8" s="18">
        <f t="shared" si="1"/>
        <v>715.5555555555555</v>
      </c>
      <c r="F8" s="19">
        <f t="shared" si="2"/>
        <v>8</v>
      </c>
      <c r="G8" s="17">
        <v>268</v>
      </c>
      <c r="H8" s="18">
        <f t="shared" si="3"/>
        <v>836.1111111111111</v>
      </c>
      <c r="I8" s="19">
        <f t="shared" si="4"/>
        <v>7</v>
      </c>
      <c r="J8" s="18">
        <f t="shared" si="5"/>
        <v>1551.6666666666665</v>
      </c>
      <c r="K8" s="19">
        <f t="shared" si="6"/>
        <v>6</v>
      </c>
      <c r="L8" s="51"/>
      <c r="M8" s="52"/>
      <c r="N8" s="51"/>
      <c r="O8" s="52"/>
      <c r="P8" s="20"/>
    </row>
    <row r="9" spans="1:16" ht="25.5" customHeight="1">
      <c r="A9" s="19">
        <f t="shared" si="0"/>
        <v>7</v>
      </c>
      <c r="B9" s="49" t="s">
        <v>59</v>
      </c>
      <c r="C9" s="49" t="s">
        <v>60</v>
      </c>
      <c r="D9" s="17">
        <v>295</v>
      </c>
      <c r="E9" s="18">
        <f t="shared" si="1"/>
        <v>777.7777777777778</v>
      </c>
      <c r="F9" s="19">
        <f t="shared" si="2"/>
        <v>7</v>
      </c>
      <c r="G9" s="17">
        <v>367</v>
      </c>
      <c r="H9" s="18">
        <f t="shared" si="3"/>
        <v>767.3611111111111</v>
      </c>
      <c r="I9" s="19">
        <f t="shared" si="4"/>
        <v>9</v>
      </c>
      <c r="J9" s="18">
        <f t="shared" si="5"/>
        <v>1545.138888888889</v>
      </c>
      <c r="K9" s="19">
        <f t="shared" si="6"/>
        <v>7</v>
      </c>
      <c r="L9" s="51"/>
      <c r="M9" s="52"/>
      <c r="N9" s="51"/>
      <c r="O9" s="52"/>
      <c r="P9" s="20"/>
    </row>
    <row r="10" spans="1:11" ht="25.5" customHeight="1">
      <c r="A10" s="19">
        <f t="shared" si="0"/>
        <v>8</v>
      </c>
      <c r="B10" s="91" t="s">
        <v>67</v>
      </c>
      <c r="C10" s="91" t="s">
        <v>62</v>
      </c>
      <c r="D10" s="17">
        <v>265</v>
      </c>
      <c r="E10" s="18">
        <f t="shared" si="1"/>
        <v>811.1111111111112</v>
      </c>
      <c r="F10" s="19">
        <f t="shared" si="2"/>
        <v>6</v>
      </c>
      <c r="G10" s="17">
        <v>579</v>
      </c>
      <c r="H10" s="18">
        <f t="shared" si="3"/>
        <v>620.1388888888889</v>
      </c>
      <c r="I10" s="19">
        <f t="shared" si="4"/>
        <v>11</v>
      </c>
      <c r="J10" s="18">
        <f t="shared" si="5"/>
        <v>1431.25</v>
      </c>
      <c r="K10" s="19">
        <f t="shared" si="6"/>
        <v>8</v>
      </c>
    </row>
    <row r="11" spans="1:11" ht="25.5" customHeight="1">
      <c r="A11" s="19">
        <f t="shared" si="0"/>
        <v>9</v>
      </c>
      <c r="B11" s="91" t="s">
        <v>63</v>
      </c>
      <c r="C11" s="92" t="s">
        <v>46</v>
      </c>
      <c r="D11" s="19">
        <v>705</v>
      </c>
      <c r="E11" s="18">
        <f t="shared" si="1"/>
        <v>322.22222222222223</v>
      </c>
      <c r="F11" s="19">
        <f t="shared" si="2"/>
        <v>15</v>
      </c>
      <c r="G11" s="17">
        <v>110</v>
      </c>
      <c r="H11" s="18">
        <f t="shared" si="3"/>
        <v>945.8333333333333</v>
      </c>
      <c r="I11" s="19">
        <f t="shared" si="4"/>
        <v>5</v>
      </c>
      <c r="J11" s="18">
        <f t="shared" si="5"/>
        <v>1268.0555555555554</v>
      </c>
      <c r="K11" s="19">
        <f t="shared" si="6"/>
        <v>9</v>
      </c>
    </row>
    <row r="12" spans="1:11" ht="25.5" customHeight="1">
      <c r="A12" s="19">
        <f t="shared" si="0"/>
        <v>10</v>
      </c>
      <c r="B12" s="91" t="s">
        <v>44</v>
      </c>
      <c r="C12" s="91" t="s">
        <v>62</v>
      </c>
      <c r="D12" s="17">
        <v>592</v>
      </c>
      <c r="E12" s="18">
        <f t="shared" si="1"/>
        <v>447.77777777777777</v>
      </c>
      <c r="F12" s="19">
        <f t="shared" si="2"/>
        <v>11</v>
      </c>
      <c r="G12" s="17">
        <v>345</v>
      </c>
      <c r="H12" s="18">
        <f t="shared" si="3"/>
        <v>782.6388888888889</v>
      </c>
      <c r="I12" s="19">
        <f t="shared" si="4"/>
        <v>8</v>
      </c>
      <c r="J12" s="18">
        <f t="shared" si="5"/>
        <v>1230.4166666666667</v>
      </c>
      <c r="K12" s="19">
        <f t="shared" si="6"/>
        <v>10</v>
      </c>
    </row>
    <row r="13" spans="1:11" ht="25.5" customHeight="1">
      <c r="A13" s="19">
        <f t="shared" si="0"/>
        <v>11</v>
      </c>
      <c r="B13" s="91" t="s">
        <v>77</v>
      </c>
      <c r="C13" s="91" t="s">
        <v>68</v>
      </c>
      <c r="D13" s="17">
        <v>450</v>
      </c>
      <c r="E13" s="18">
        <f t="shared" si="1"/>
        <v>605.5555555555555</v>
      </c>
      <c r="F13" s="19">
        <f t="shared" si="2"/>
        <v>9</v>
      </c>
      <c r="G13" s="17">
        <v>680</v>
      </c>
      <c r="H13" s="18">
        <f t="shared" si="3"/>
        <v>550</v>
      </c>
      <c r="I13" s="19">
        <f t="shared" si="4"/>
        <v>13</v>
      </c>
      <c r="J13" s="18">
        <f t="shared" si="5"/>
        <v>1155.5555555555557</v>
      </c>
      <c r="K13" s="19">
        <f t="shared" si="6"/>
        <v>11</v>
      </c>
    </row>
    <row r="14" spans="1:11" ht="25.5" customHeight="1">
      <c r="A14" s="19">
        <f t="shared" si="0"/>
        <v>12</v>
      </c>
      <c r="B14" s="91" t="s">
        <v>66</v>
      </c>
      <c r="C14" s="91" t="s">
        <v>60</v>
      </c>
      <c r="D14" s="17">
        <v>450</v>
      </c>
      <c r="E14" s="18">
        <f t="shared" si="1"/>
        <v>605.5555555555555</v>
      </c>
      <c r="F14" s="19">
        <f t="shared" si="2"/>
        <v>9</v>
      </c>
      <c r="G14" s="17">
        <v>745</v>
      </c>
      <c r="H14" s="18">
        <f t="shared" si="3"/>
        <v>504.8611111111111</v>
      </c>
      <c r="I14" s="19">
        <f t="shared" si="4"/>
        <v>14</v>
      </c>
      <c r="J14" s="18">
        <f t="shared" si="5"/>
        <v>1110.4166666666665</v>
      </c>
      <c r="K14" s="19">
        <f t="shared" si="6"/>
        <v>12</v>
      </c>
    </row>
    <row r="15" spans="1:11" ht="25.5" customHeight="1">
      <c r="A15" s="19">
        <f t="shared" si="0"/>
        <v>13</v>
      </c>
      <c r="B15" s="91" t="s">
        <v>73</v>
      </c>
      <c r="C15" s="91" t="s">
        <v>47</v>
      </c>
      <c r="D15" s="17">
        <v>675</v>
      </c>
      <c r="E15" s="18">
        <f t="shared" si="1"/>
        <v>355.55555555555554</v>
      </c>
      <c r="F15" s="19">
        <f t="shared" si="2"/>
        <v>14</v>
      </c>
      <c r="G15" s="17">
        <v>655</v>
      </c>
      <c r="H15" s="18">
        <f t="shared" si="3"/>
        <v>567.3611111111111</v>
      </c>
      <c r="I15" s="19">
        <f t="shared" si="4"/>
        <v>12</v>
      </c>
      <c r="J15" s="18">
        <f t="shared" si="5"/>
        <v>922.9166666666666</v>
      </c>
      <c r="K15" s="19">
        <f t="shared" si="6"/>
        <v>13</v>
      </c>
    </row>
    <row r="16" spans="1:11" ht="25.5" customHeight="1">
      <c r="A16" s="19">
        <f t="shared" si="0"/>
        <v>14</v>
      </c>
      <c r="B16" s="91" t="s">
        <v>71</v>
      </c>
      <c r="C16" s="91" t="s">
        <v>72</v>
      </c>
      <c r="D16" s="17">
        <v>828</v>
      </c>
      <c r="E16" s="18">
        <f t="shared" si="1"/>
        <v>185.55555555555557</v>
      </c>
      <c r="F16" s="19">
        <f t="shared" si="2"/>
        <v>16</v>
      </c>
      <c r="G16" s="17">
        <v>439</v>
      </c>
      <c r="H16" s="18">
        <f t="shared" si="3"/>
        <v>717.3611111111111</v>
      </c>
      <c r="I16" s="19">
        <f t="shared" si="4"/>
        <v>10</v>
      </c>
      <c r="J16" s="18">
        <f t="shared" si="5"/>
        <v>902.9166666666666</v>
      </c>
      <c r="K16" s="19">
        <f t="shared" si="6"/>
        <v>14</v>
      </c>
    </row>
    <row r="17" spans="1:11" ht="25.5" customHeight="1">
      <c r="A17" s="19">
        <f t="shared" si="0"/>
        <v>15</v>
      </c>
      <c r="B17" s="91" t="s">
        <v>61</v>
      </c>
      <c r="C17" s="91" t="s">
        <v>47</v>
      </c>
      <c r="D17" s="17">
        <v>666</v>
      </c>
      <c r="E17" s="18">
        <f t="shared" si="1"/>
        <v>365.5555555555556</v>
      </c>
      <c r="F17" s="19">
        <f t="shared" si="2"/>
        <v>13</v>
      </c>
      <c r="G17" s="17">
        <v>799</v>
      </c>
      <c r="H17" s="18">
        <f t="shared" si="3"/>
        <v>467.3611111111111</v>
      </c>
      <c r="I17" s="19">
        <f t="shared" si="4"/>
        <v>16</v>
      </c>
      <c r="J17" s="18">
        <f t="shared" si="5"/>
        <v>832.9166666666667</v>
      </c>
      <c r="K17" s="19">
        <f t="shared" si="6"/>
        <v>15</v>
      </c>
    </row>
    <row r="18" spans="1:11" ht="25.5" customHeight="1">
      <c r="A18" s="19">
        <f t="shared" si="0"/>
        <v>16</v>
      </c>
      <c r="B18" s="91" t="s">
        <v>74</v>
      </c>
      <c r="C18" s="91" t="s">
        <v>42</v>
      </c>
      <c r="D18" s="17">
        <v>665</v>
      </c>
      <c r="E18" s="18">
        <f t="shared" si="1"/>
        <v>366.6666666666667</v>
      </c>
      <c r="F18" s="19">
        <f t="shared" si="2"/>
        <v>12</v>
      </c>
      <c r="G18" s="17">
        <v>1140</v>
      </c>
      <c r="H18" s="18">
        <f t="shared" si="3"/>
        <v>230.55555555555554</v>
      </c>
      <c r="I18" s="19">
        <f t="shared" si="4"/>
        <v>18</v>
      </c>
      <c r="J18" s="18">
        <f t="shared" si="5"/>
        <v>597.2222222222222</v>
      </c>
      <c r="K18" s="19">
        <f t="shared" si="6"/>
        <v>16</v>
      </c>
    </row>
    <row r="19" spans="1:11" ht="25.5" customHeight="1">
      <c r="A19" s="19">
        <f t="shared" si="0"/>
        <v>17</v>
      </c>
      <c r="B19" s="49" t="s">
        <v>56</v>
      </c>
      <c r="C19" s="49" t="s">
        <v>57</v>
      </c>
      <c r="D19" s="17">
        <v>928</v>
      </c>
      <c r="E19" s="18">
        <f t="shared" si="1"/>
        <v>74.44444444444444</v>
      </c>
      <c r="F19" s="19">
        <f t="shared" si="2"/>
        <v>18</v>
      </c>
      <c r="G19" s="17">
        <v>745</v>
      </c>
      <c r="H19" s="18">
        <f t="shared" si="3"/>
        <v>504.8611111111111</v>
      </c>
      <c r="I19" s="19">
        <f t="shared" si="4"/>
        <v>14</v>
      </c>
      <c r="J19" s="18">
        <f t="shared" si="5"/>
        <v>579.3055555555555</v>
      </c>
      <c r="K19" s="19">
        <f t="shared" si="6"/>
        <v>17</v>
      </c>
    </row>
    <row r="20" spans="1:11" ht="25.5" customHeight="1">
      <c r="A20" s="19">
        <f t="shared" si="0"/>
        <v>18</v>
      </c>
      <c r="B20" s="91" t="s">
        <v>164</v>
      </c>
      <c r="C20" s="91" t="s">
        <v>42</v>
      </c>
      <c r="D20" s="17">
        <v>850</v>
      </c>
      <c r="E20" s="18">
        <f t="shared" si="1"/>
        <v>161.11111111111111</v>
      </c>
      <c r="F20" s="19">
        <f t="shared" si="2"/>
        <v>17</v>
      </c>
      <c r="G20" s="17">
        <v>1068</v>
      </c>
      <c r="H20" s="18">
        <f t="shared" si="3"/>
        <v>280.55555555555554</v>
      </c>
      <c r="I20" s="19">
        <f t="shared" si="4"/>
        <v>17</v>
      </c>
      <c r="J20" s="18">
        <f t="shared" si="5"/>
        <v>441.66666666666663</v>
      </c>
      <c r="K20" s="19">
        <f t="shared" si="6"/>
        <v>18</v>
      </c>
    </row>
  </sheetData>
  <sheetProtection/>
  <mergeCells count="3">
    <mergeCell ref="A1:A2"/>
    <mergeCell ref="C1:C2"/>
    <mergeCell ref="B1:B2"/>
  </mergeCells>
  <printOptions gridLines="1" horizontalCentered="1"/>
  <pageMargins left="0.14" right="0.2" top="0.56" bottom="0.3937007874015748" header="0.32" footer="0"/>
  <pageSetup fitToHeight="2" horizontalDpi="300" verticalDpi="300" orientation="portrait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9" sqref="C9"/>
    </sheetView>
  </sheetViews>
  <sheetFormatPr defaultColWidth="9.00390625" defaultRowHeight="25.5" customHeight="1"/>
  <cols>
    <col min="1" max="1" width="4.00390625" style="3" customWidth="1"/>
    <col min="2" max="2" width="20.25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75390625" style="4" hidden="1" customWidth="1"/>
    <col min="13" max="13" width="7.625" style="5" hidden="1" customWidth="1"/>
    <col min="14" max="14" width="3.25390625" style="3" hidden="1" customWidth="1"/>
    <col min="15" max="15" width="8.125" style="5" hidden="1" customWidth="1"/>
    <col min="16" max="16" width="3.25390625" style="3" hidden="1" customWidth="1"/>
    <col min="17" max="16384" width="9.125" style="6" customWidth="1"/>
  </cols>
  <sheetData>
    <row r="1" spans="1:16" s="25" customFormat="1" ht="12.75" customHeight="1">
      <c r="A1" s="115" t="s">
        <v>0</v>
      </c>
      <c r="B1" s="117" t="s">
        <v>17</v>
      </c>
      <c r="C1" s="117" t="s">
        <v>2</v>
      </c>
      <c r="D1" s="33" t="s">
        <v>9</v>
      </c>
      <c r="E1" s="33"/>
      <c r="F1" s="33"/>
      <c r="G1" s="33" t="s">
        <v>10</v>
      </c>
      <c r="H1" s="33"/>
      <c r="I1" s="33"/>
      <c r="J1" s="33" t="s">
        <v>13</v>
      </c>
      <c r="K1" s="33"/>
      <c r="L1" s="24" t="s">
        <v>11</v>
      </c>
      <c r="M1" s="24"/>
      <c r="N1" s="24"/>
      <c r="O1" s="24" t="s">
        <v>14</v>
      </c>
      <c r="P1" s="24"/>
    </row>
    <row r="2" spans="1:16" s="23" customFormat="1" ht="73.5" customHeight="1">
      <c r="A2" s="116"/>
      <c r="B2" s="116"/>
      <c r="C2" s="116"/>
      <c r="D2" s="38" t="s">
        <v>15</v>
      </c>
      <c r="E2" s="39" t="s">
        <v>22</v>
      </c>
      <c r="F2" s="38" t="s">
        <v>12</v>
      </c>
      <c r="G2" s="38" t="s">
        <v>15</v>
      </c>
      <c r="H2" s="39" t="s">
        <v>22</v>
      </c>
      <c r="I2" s="38" t="s">
        <v>12</v>
      </c>
      <c r="J2" s="39" t="s">
        <v>22</v>
      </c>
      <c r="K2" s="38" t="s">
        <v>12</v>
      </c>
      <c r="L2" s="21" t="s">
        <v>15</v>
      </c>
      <c r="M2" s="22" t="s">
        <v>16</v>
      </c>
      <c r="N2" s="21" t="s">
        <v>12</v>
      </c>
      <c r="O2" s="22" t="s">
        <v>16</v>
      </c>
      <c r="P2" s="21" t="s">
        <v>12</v>
      </c>
    </row>
    <row r="3" spans="1:16" ht="25.5" customHeight="1">
      <c r="A3" s="13">
        <f aca="true" t="shared" si="0" ref="A3:A13">K3</f>
        <v>1</v>
      </c>
      <c r="B3" s="14" t="s">
        <v>180</v>
      </c>
      <c r="C3" s="14" t="s">
        <v>46</v>
      </c>
      <c r="D3" s="15">
        <v>149</v>
      </c>
      <c r="E3" s="18">
        <f aca="true" t="shared" si="1" ref="E3:E13">IF(D3&lt;&gt;"",IF(ISNUMBER(D3),MAX(1000/TJE1*(TJE1-D3+MIN(D$1:D$65536)),0),0),"")</f>
        <v>901.5873015873016</v>
      </c>
      <c r="F3" s="19">
        <f aca="true" t="shared" si="2" ref="F3:F13">IF(E3&lt;&gt;"",RANK(E3,E$1:E$65536),"")</f>
        <v>3</v>
      </c>
      <c r="G3" s="15">
        <v>371</v>
      </c>
      <c r="H3" s="18">
        <f aca="true" t="shared" si="3" ref="H3:H13">IF(G3&lt;&gt;"",IF(ISNUMBER(G3),MAX(1000/TJE2*(TJE2-G3+MIN(G$1:G$65536)),0),0),"")</f>
        <v>1000</v>
      </c>
      <c r="I3" s="19">
        <f aca="true" t="shared" si="4" ref="I3:I13">IF(H3&lt;&gt;"",RANK(H3,H$1:H$65536),"")</f>
        <v>1</v>
      </c>
      <c r="J3" s="18">
        <f aca="true" t="shared" si="5" ref="J3:J13">IF(H3&lt;&gt;"",E3+H3,"")</f>
        <v>1901.5873015873017</v>
      </c>
      <c r="K3" s="19">
        <f aca="true" t="shared" si="6" ref="K3:K13">IF(J3&lt;&gt;"",RANK(J3,J$1:J$65536),"")</f>
        <v>1</v>
      </c>
      <c r="L3" s="15"/>
      <c r="M3" s="16">
        <f aca="true" t="shared" si="7" ref="M3:M8">IF(L3&lt;&gt;"",IF(ISNUMBER(L3),MAX(1000/TJE4*(TJE4-L3+MIN(L$1:L$65536)),0),0),"")</f>
      </c>
      <c r="N3" s="13">
        <f aca="true" t="shared" si="8" ref="N3:N8">IF(M3&lt;&gt;"",RANK(M3,M$1:M$65536),"")</f>
      </c>
      <c r="O3" s="16">
        <f>IF(M3&lt;&gt;"",#REF!+M3,"")</f>
      </c>
      <c r="P3" s="13">
        <f aca="true" t="shared" si="9" ref="P3:P8">IF(O3&lt;&gt;"",RANK(O3,O$1:O$65536),"")</f>
      </c>
    </row>
    <row r="4" spans="1:16" ht="25.5" customHeight="1">
      <c r="A4" s="13">
        <f t="shared" si="0"/>
        <v>2</v>
      </c>
      <c r="B4" s="14" t="s">
        <v>166</v>
      </c>
      <c r="C4" s="14" t="s">
        <v>133</v>
      </c>
      <c r="D4" s="15">
        <v>51</v>
      </c>
      <c r="E4" s="18">
        <f t="shared" si="1"/>
        <v>979.3650793650793</v>
      </c>
      <c r="F4" s="19">
        <f t="shared" si="2"/>
        <v>2</v>
      </c>
      <c r="G4" s="15">
        <v>495</v>
      </c>
      <c r="H4" s="18">
        <f t="shared" si="3"/>
        <v>862.2222222222223</v>
      </c>
      <c r="I4" s="19">
        <f t="shared" si="4"/>
        <v>2</v>
      </c>
      <c r="J4" s="18">
        <f t="shared" si="5"/>
        <v>1841.5873015873017</v>
      </c>
      <c r="K4" s="19">
        <f t="shared" si="6"/>
        <v>2</v>
      </c>
      <c r="L4" s="15"/>
      <c r="M4" s="16">
        <f t="shared" si="7"/>
      </c>
      <c r="N4" s="13">
        <f t="shared" si="8"/>
      </c>
      <c r="O4" s="16">
        <f>IF(M4&lt;&gt;"",#REF!+M4,"")</f>
      </c>
      <c r="P4" s="13">
        <f t="shared" si="9"/>
      </c>
    </row>
    <row r="5" spans="1:16" ht="25.5" customHeight="1">
      <c r="A5" s="13">
        <f t="shared" si="0"/>
        <v>3</v>
      </c>
      <c r="B5" s="14" t="s">
        <v>165</v>
      </c>
      <c r="C5" s="14" t="s">
        <v>83</v>
      </c>
      <c r="D5" s="15">
        <v>25</v>
      </c>
      <c r="E5" s="18">
        <f t="shared" si="1"/>
        <v>1000</v>
      </c>
      <c r="F5" s="19">
        <f t="shared" si="2"/>
        <v>1</v>
      </c>
      <c r="G5" s="15">
        <v>554</v>
      </c>
      <c r="H5" s="18">
        <f t="shared" si="3"/>
        <v>796.6666666666667</v>
      </c>
      <c r="I5" s="19">
        <f t="shared" si="4"/>
        <v>3</v>
      </c>
      <c r="J5" s="18">
        <f t="shared" si="5"/>
        <v>1796.6666666666667</v>
      </c>
      <c r="K5" s="19">
        <f t="shared" si="6"/>
        <v>3</v>
      </c>
      <c r="L5" s="15"/>
      <c r="M5" s="16">
        <f t="shared" si="7"/>
      </c>
      <c r="N5" s="13">
        <f t="shared" si="8"/>
      </c>
      <c r="O5" s="16">
        <f>IF(M5&lt;&gt;"",#REF!+M5,"")</f>
      </c>
      <c r="P5" s="13">
        <f t="shared" si="9"/>
      </c>
    </row>
    <row r="6" spans="1:16" ht="25.5" customHeight="1">
      <c r="A6" s="13">
        <f t="shared" si="0"/>
        <v>4</v>
      </c>
      <c r="B6" s="94" t="s">
        <v>202</v>
      </c>
      <c r="C6" s="94" t="s">
        <v>167</v>
      </c>
      <c r="D6" s="17">
        <v>485</v>
      </c>
      <c r="E6" s="18">
        <f t="shared" si="1"/>
        <v>634.9206349206349</v>
      </c>
      <c r="F6" s="19">
        <f t="shared" si="2"/>
        <v>5</v>
      </c>
      <c r="G6" s="17">
        <v>602</v>
      </c>
      <c r="H6" s="18">
        <f t="shared" si="3"/>
        <v>743.3333333333334</v>
      </c>
      <c r="I6" s="19">
        <f t="shared" si="4"/>
        <v>4</v>
      </c>
      <c r="J6" s="18">
        <f t="shared" si="5"/>
        <v>1378.2539682539682</v>
      </c>
      <c r="K6" s="19">
        <f t="shared" si="6"/>
        <v>4</v>
      </c>
      <c r="L6" s="15"/>
      <c r="M6" s="16">
        <f t="shared" si="7"/>
      </c>
      <c r="N6" s="13">
        <f t="shared" si="8"/>
      </c>
      <c r="O6" s="16">
        <f>IF(M6&lt;&gt;"",#REF!+M6,"")</f>
      </c>
      <c r="P6" s="13">
        <f t="shared" si="9"/>
      </c>
    </row>
    <row r="7" spans="1:16" ht="25.5" customHeight="1">
      <c r="A7" s="13">
        <f t="shared" si="0"/>
        <v>5</v>
      </c>
      <c r="B7" s="14" t="s">
        <v>41</v>
      </c>
      <c r="C7" s="49" t="s">
        <v>42</v>
      </c>
      <c r="D7" s="15">
        <v>412</v>
      </c>
      <c r="E7" s="18">
        <f t="shared" si="1"/>
        <v>692.8571428571428</v>
      </c>
      <c r="F7" s="19">
        <f t="shared" si="2"/>
        <v>4</v>
      </c>
      <c r="G7" s="15">
        <v>725</v>
      </c>
      <c r="H7" s="18">
        <f t="shared" si="3"/>
        <v>606.6666666666667</v>
      </c>
      <c r="I7" s="19">
        <f t="shared" si="4"/>
        <v>7</v>
      </c>
      <c r="J7" s="18">
        <f t="shared" si="5"/>
        <v>1299.5238095238096</v>
      </c>
      <c r="K7" s="19">
        <f t="shared" si="6"/>
        <v>5</v>
      </c>
      <c r="L7" s="15"/>
      <c r="M7" s="16">
        <f t="shared" si="7"/>
      </c>
      <c r="N7" s="13">
        <f t="shared" si="8"/>
      </c>
      <c r="O7" s="16">
        <f>IF(M7&lt;&gt;"",#REF!+M7,"")</f>
      </c>
      <c r="P7" s="13">
        <f t="shared" si="9"/>
      </c>
    </row>
    <row r="8" spans="1:16" ht="25.5" customHeight="1">
      <c r="A8" s="13">
        <f t="shared" si="0"/>
        <v>6</v>
      </c>
      <c r="B8" s="94" t="s">
        <v>168</v>
      </c>
      <c r="C8" s="94" t="s">
        <v>152</v>
      </c>
      <c r="D8" s="15">
        <v>608</v>
      </c>
      <c r="E8" s="18">
        <f t="shared" si="1"/>
        <v>537.3015873015872</v>
      </c>
      <c r="F8" s="19">
        <f t="shared" si="2"/>
        <v>6</v>
      </c>
      <c r="G8" s="15">
        <v>606</v>
      </c>
      <c r="H8" s="18">
        <f t="shared" si="3"/>
        <v>738.8888888888889</v>
      </c>
      <c r="I8" s="19">
        <f t="shared" si="4"/>
        <v>5</v>
      </c>
      <c r="J8" s="18">
        <f t="shared" si="5"/>
        <v>1276.1904761904761</v>
      </c>
      <c r="K8" s="19">
        <f t="shared" si="6"/>
        <v>6</v>
      </c>
      <c r="L8" s="15"/>
      <c r="M8" s="16">
        <f t="shared" si="7"/>
      </c>
      <c r="N8" s="13">
        <f t="shared" si="8"/>
      </c>
      <c r="O8" s="16">
        <f>IF(M8&lt;&gt;"",#REF!+M8,"")</f>
      </c>
      <c r="P8" s="13">
        <f t="shared" si="9"/>
      </c>
    </row>
    <row r="9" spans="1:11" ht="25.5" customHeight="1">
      <c r="A9" s="13">
        <f t="shared" si="0"/>
        <v>7</v>
      </c>
      <c r="B9" s="94" t="s">
        <v>169</v>
      </c>
      <c r="C9" s="94" t="s">
        <v>42</v>
      </c>
      <c r="D9" s="15">
        <v>935</v>
      </c>
      <c r="E9" s="18">
        <f t="shared" si="1"/>
        <v>277.77777777777777</v>
      </c>
      <c r="F9" s="19">
        <f t="shared" si="2"/>
        <v>7</v>
      </c>
      <c r="G9" s="15">
        <v>810</v>
      </c>
      <c r="H9" s="18">
        <f t="shared" si="3"/>
        <v>512.2222222222223</v>
      </c>
      <c r="I9" s="19">
        <f t="shared" si="4"/>
        <v>9</v>
      </c>
      <c r="J9" s="18">
        <f t="shared" si="5"/>
        <v>790</v>
      </c>
      <c r="K9" s="19">
        <f t="shared" si="6"/>
        <v>7</v>
      </c>
    </row>
    <row r="10" spans="1:11" ht="25.5" customHeight="1">
      <c r="A10" s="13">
        <f t="shared" si="0"/>
        <v>8</v>
      </c>
      <c r="B10" s="94" t="s">
        <v>170</v>
      </c>
      <c r="C10" s="94" t="s">
        <v>42</v>
      </c>
      <c r="D10" s="15">
        <v>968</v>
      </c>
      <c r="E10" s="18">
        <f t="shared" si="1"/>
        <v>251.58730158730157</v>
      </c>
      <c r="F10" s="19">
        <f t="shared" si="2"/>
        <v>8</v>
      </c>
      <c r="G10" s="15">
        <v>840</v>
      </c>
      <c r="H10" s="18">
        <f t="shared" si="3"/>
        <v>478.8888888888889</v>
      </c>
      <c r="I10" s="19">
        <f t="shared" si="4"/>
        <v>10</v>
      </c>
      <c r="J10" s="18">
        <f t="shared" si="5"/>
        <v>730.4761904761905</v>
      </c>
      <c r="K10" s="19">
        <f t="shared" si="6"/>
        <v>8</v>
      </c>
    </row>
    <row r="11" spans="1:11" ht="25.5" customHeight="1">
      <c r="A11" s="13">
        <f t="shared" si="0"/>
        <v>9</v>
      </c>
      <c r="B11" s="94" t="s">
        <v>173</v>
      </c>
      <c r="C11" s="94" t="s">
        <v>42</v>
      </c>
      <c r="D11" s="15">
        <v>1225</v>
      </c>
      <c r="E11" s="18">
        <f t="shared" si="1"/>
        <v>47.61904761904761</v>
      </c>
      <c r="F11" s="19">
        <f t="shared" si="2"/>
        <v>10</v>
      </c>
      <c r="G11" s="15">
        <v>713</v>
      </c>
      <c r="H11" s="18">
        <f t="shared" si="3"/>
        <v>620</v>
      </c>
      <c r="I11" s="19">
        <f t="shared" si="4"/>
        <v>6</v>
      </c>
      <c r="J11" s="18">
        <f t="shared" si="5"/>
        <v>667.6190476190476</v>
      </c>
      <c r="K11" s="19">
        <f t="shared" si="6"/>
        <v>9</v>
      </c>
    </row>
    <row r="12" spans="1:11" ht="25.5" customHeight="1">
      <c r="A12" s="13">
        <f t="shared" si="0"/>
        <v>10</v>
      </c>
      <c r="B12" s="94" t="s">
        <v>172</v>
      </c>
      <c r="C12" s="94" t="s">
        <v>42</v>
      </c>
      <c r="D12" s="15">
        <v>1225</v>
      </c>
      <c r="E12" s="18">
        <f t="shared" si="1"/>
        <v>47.61904761904761</v>
      </c>
      <c r="F12" s="19">
        <f t="shared" si="2"/>
        <v>10</v>
      </c>
      <c r="G12" s="15">
        <v>726</v>
      </c>
      <c r="H12" s="18">
        <f t="shared" si="3"/>
        <v>605.5555555555555</v>
      </c>
      <c r="I12" s="19">
        <f t="shared" si="4"/>
        <v>8</v>
      </c>
      <c r="J12" s="18">
        <f t="shared" si="5"/>
        <v>653.1746031746031</v>
      </c>
      <c r="K12" s="19">
        <f t="shared" si="6"/>
        <v>10</v>
      </c>
    </row>
    <row r="13" spans="1:11" ht="25.5" customHeight="1">
      <c r="A13" s="13">
        <f t="shared" si="0"/>
        <v>11</v>
      </c>
      <c r="B13" s="94" t="s">
        <v>171</v>
      </c>
      <c r="C13" s="94" t="s">
        <v>42</v>
      </c>
      <c r="D13" s="15">
        <v>1180</v>
      </c>
      <c r="E13" s="18">
        <f t="shared" si="1"/>
        <v>83.33333333333333</v>
      </c>
      <c r="F13" s="19">
        <f t="shared" si="2"/>
        <v>9</v>
      </c>
      <c r="G13" s="95" t="s">
        <v>55</v>
      </c>
      <c r="H13" s="18">
        <f t="shared" si="3"/>
        <v>0</v>
      </c>
      <c r="I13" s="19">
        <f t="shared" si="4"/>
        <v>11</v>
      </c>
      <c r="J13" s="18">
        <f t="shared" si="5"/>
        <v>83.33333333333333</v>
      </c>
      <c r="K13" s="19">
        <f t="shared" si="6"/>
        <v>11</v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portrait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0" zoomScaleNormal="80" zoomScalePageLayoutView="0" workbookViewId="0" topLeftCell="A22">
      <selection activeCell="B49" sqref="B49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35.125" style="26" bestFit="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18" t="s">
        <v>0</v>
      </c>
      <c r="B1" s="120" t="s">
        <v>17</v>
      </c>
      <c r="C1" s="120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13</v>
      </c>
      <c r="K1" s="12"/>
    </row>
    <row r="2" spans="1:11" s="27" customFormat="1" ht="51.75">
      <c r="A2" s="119"/>
      <c r="B2" s="119"/>
      <c r="C2" s="119"/>
      <c r="D2" s="36" t="s">
        <v>15</v>
      </c>
      <c r="E2" s="37" t="s">
        <v>16</v>
      </c>
      <c r="F2" s="36" t="s">
        <v>12</v>
      </c>
      <c r="G2" s="36" t="s">
        <v>15</v>
      </c>
      <c r="H2" s="37" t="s">
        <v>16</v>
      </c>
      <c r="I2" s="36" t="s">
        <v>12</v>
      </c>
      <c r="J2" s="37" t="s">
        <v>16</v>
      </c>
      <c r="K2" s="36" t="s">
        <v>12</v>
      </c>
    </row>
    <row r="3" spans="1:11" ht="25.5" customHeight="1">
      <c r="A3" s="98">
        <f aca="true" t="shared" si="0" ref="A3:A40">K3</f>
        <v>1</v>
      </c>
      <c r="B3" s="42" t="s">
        <v>155</v>
      </c>
      <c r="C3" s="42" t="s">
        <v>126</v>
      </c>
      <c r="D3" s="10">
        <v>0</v>
      </c>
      <c r="E3" s="40">
        <f aca="true" t="shared" si="1" ref="E3:E40">IF(D3&lt;&gt;"",IF(ISNUMBER(D3),MAX(1000/TME1*(TME1-D3+MIN(D$1:D$65536)),0),0),"")</f>
        <v>1000</v>
      </c>
      <c r="F3" s="9">
        <f aca="true" t="shared" si="2" ref="F3:F40">IF(E3&lt;&gt;"",RANK(E3,E$1:E$65536),"")</f>
        <v>1</v>
      </c>
      <c r="G3" s="10">
        <v>70</v>
      </c>
      <c r="H3" s="40">
        <f aca="true" t="shared" si="3" ref="H3:H36">IF(G3&lt;&gt;"",IF(ISNUMBER(G3),MAX(1000/TME2*(TME2-G3+MIN(G$1:G$65536)),0),0),"")</f>
        <v>1000</v>
      </c>
      <c r="I3" s="9">
        <f aca="true" t="shared" si="4" ref="I3:I40">IF(H3&lt;&gt;"",RANK(H3,H$1:H$65536),"")</f>
        <v>1</v>
      </c>
      <c r="J3" s="40">
        <f aca="true" t="shared" si="5" ref="J3:J40">IF(H3&lt;&gt;"",E3+H3,"")</f>
        <v>2000</v>
      </c>
      <c r="K3" s="9">
        <f aca="true" t="shared" si="6" ref="K3:K40">IF(J3&lt;&gt;"",RANK(J3,J$1:J$65536),"")</f>
        <v>1</v>
      </c>
    </row>
    <row r="4" spans="1:11" ht="25.5" customHeight="1">
      <c r="A4" s="98">
        <f t="shared" si="0"/>
        <v>2</v>
      </c>
      <c r="B4" s="42" t="s">
        <v>132</v>
      </c>
      <c r="C4" s="97" t="s">
        <v>133</v>
      </c>
      <c r="D4" s="10">
        <v>0</v>
      </c>
      <c r="E4" s="40">
        <f t="shared" si="1"/>
        <v>1000</v>
      </c>
      <c r="F4" s="9">
        <f t="shared" si="2"/>
        <v>1</v>
      </c>
      <c r="G4" s="10">
        <v>260</v>
      </c>
      <c r="H4" s="40">
        <f t="shared" si="3"/>
        <v>859.2592592592592</v>
      </c>
      <c r="I4" s="9">
        <f t="shared" si="4"/>
        <v>3</v>
      </c>
      <c r="J4" s="40">
        <f t="shared" si="5"/>
        <v>1859.2592592592591</v>
      </c>
      <c r="K4" s="9">
        <f t="shared" si="6"/>
        <v>2</v>
      </c>
    </row>
    <row r="5" spans="1:11" ht="25.5" customHeight="1">
      <c r="A5" s="98">
        <f t="shared" si="0"/>
        <v>3</v>
      </c>
      <c r="B5" s="42" t="s">
        <v>53</v>
      </c>
      <c r="C5" s="97" t="s">
        <v>54</v>
      </c>
      <c r="D5" s="10">
        <v>25</v>
      </c>
      <c r="E5" s="40">
        <f t="shared" si="1"/>
        <v>960.3174603174602</v>
      </c>
      <c r="F5" s="9">
        <f t="shared" si="2"/>
        <v>9</v>
      </c>
      <c r="G5" s="10">
        <v>255</v>
      </c>
      <c r="H5" s="40">
        <f t="shared" si="3"/>
        <v>862.9629629629629</v>
      </c>
      <c r="I5" s="9">
        <f t="shared" si="4"/>
        <v>2</v>
      </c>
      <c r="J5" s="40">
        <f t="shared" si="5"/>
        <v>1823.2804232804233</v>
      </c>
      <c r="K5" s="9">
        <f t="shared" si="6"/>
        <v>3</v>
      </c>
    </row>
    <row r="6" spans="1:11" ht="25.5" customHeight="1">
      <c r="A6" s="98">
        <f t="shared" si="0"/>
        <v>4</v>
      </c>
      <c r="B6" s="59" t="s">
        <v>179</v>
      </c>
      <c r="C6" s="93" t="s">
        <v>126</v>
      </c>
      <c r="D6" s="43">
        <v>16</v>
      </c>
      <c r="E6" s="40">
        <f t="shared" si="1"/>
        <v>974.6031746031746</v>
      </c>
      <c r="F6" s="9">
        <f t="shared" si="2"/>
        <v>8</v>
      </c>
      <c r="G6" s="80">
        <v>350</v>
      </c>
      <c r="H6" s="40">
        <f t="shared" si="3"/>
        <v>792.5925925925925</v>
      </c>
      <c r="I6" s="9">
        <f t="shared" si="4"/>
        <v>5</v>
      </c>
      <c r="J6" s="40">
        <f t="shared" si="5"/>
        <v>1767.195767195767</v>
      </c>
      <c r="K6" s="9">
        <f t="shared" si="6"/>
        <v>4</v>
      </c>
    </row>
    <row r="7" spans="1:11" ht="25.5" customHeight="1">
      <c r="A7" s="98">
        <f t="shared" si="0"/>
        <v>5</v>
      </c>
      <c r="B7" s="42" t="s">
        <v>147</v>
      </c>
      <c r="C7" s="93" t="s">
        <v>133</v>
      </c>
      <c r="D7" s="43">
        <v>0</v>
      </c>
      <c r="E7" s="40">
        <f t="shared" si="1"/>
        <v>1000</v>
      </c>
      <c r="F7" s="9">
        <f t="shared" si="2"/>
        <v>1</v>
      </c>
      <c r="G7" s="80">
        <v>440</v>
      </c>
      <c r="H7" s="40">
        <f t="shared" si="3"/>
        <v>725.9259259259259</v>
      </c>
      <c r="I7" s="9">
        <f t="shared" si="4"/>
        <v>8</v>
      </c>
      <c r="J7" s="40">
        <f t="shared" si="5"/>
        <v>1725.9259259259259</v>
      </c>
      <c r="K7" s="9">
        <f t="shared" si="6"/>
        <v>5</v>
      </c>
    </row>
    <row r="8" spans="1:11" ht="25.5" customHeight="1">
      <c r="A8" s="98">
        <f t="shared" si="0"/>
        <v>6</v>
      </c>
      <c r="B8" s="42" t="s">
        <v>142</v>
      </c>
      <c r="C8" s="97" t="s">
        <v>126</v>
      </c>
      <c r="D8" s="58">
        <v>50</v>
      </c>
      <c r="E8" s="40">
        <f t="shared" si="1"/>
        <v>920.6349206349206</v>
      </c>
      <c r="F8" s="9">
        <f t="shared" si="2"/>
        <v>13</v>
      </c>
      <c r="G8" s="80">
        <v>358</v>
      </c>
      <c r="H8" s="40">
        <f t="shared" si="3"/>
        <v>786.6666666666666</v>
      </c>
      <c r="I8" s="9">
        <f t="shared" si="4"/>
        <v>6</v>
      </c>
      <c r="J8" s="40">
        <f t="shared" si="5"/>
        <v>1707.3015873015872</v>
      </c>
      <c r="K8" s="9">
        <f t="shared" si="6"/>
        <v>6</v>
      </c>
    </row>
    <row r="9" spans="1:11" ht="25.5" customHeight="1">
      <c r="A9" s="98">
        <f t="shared" si="0"/>
        <v>7</v>
      </c>
      <c r="B9" s="42" t="s">
        <v>124</v>
      </c>
      <c r="C9" s="97" t="s">
        <v>76</v>
      </c>
      <c r="D9" s="43">
        <v>122</v>
      </c>
      <c r="E9" s="40">
        <f t="shared" si="1"/>
        <v>806.3492063492063</v>
      </c>
      <c r="F9" s="9">
        <f t="shared" si="2"/>
        <v>23</v>
      </c>
      <c r="G9" s="80">
        <v>285</v>
      </c>
      <c r="H9" s="40">
        <f t="shared" si="3"/>
        <v>840.7407407407406</v>
      </c>
      <c r="I9" s="9">
        <f t="shared" si="4"/>
        <v>4</v>
      </c>
      <c r="J9" s="40">
        <f t="shared" si="5"/>
        <v>1647.089947089947</v>
      </c>
      <c r="K9" s="9">
        <f t="shared" si="6"/>
        <v>7</v>
      </c>
    </row>
    <row r="10" spans="1:11" ht="25.5" customHeight="1">
      <c r="A10" s="98">
        <f t="shared" si="0"/>
        <v>8</v>
      </c>
      <c r="B10" s="42" t="s">
        <v>144</v>
      </c>
      <c r="C10" s="97" t="s">
        <v>126</v>
      </c>
      <c r="D10" s="10">
        <v>0</v>
      </c>
      <c r="E10" s="40">
        <f t="shared" si="1"/>
        <v>1000</v>
      </c>
      <c r="F10" s="9">
        <f t="shared" si="2"/>
        <v>1</v>
      </c>
      <c r="G10" s="80">
        <v>583</v>
      </c>
      <c r="H10" s="40">
        <f t="shared" si="3"/>
        <v>620</v>
      </c>
      <c r="I10" s="9">
        <f t="shared" si="4"/>
        <v>11</v>
      </c>
      <c r="J10" s="40">
        <f t="shared" si="5"/>
        <v>1620</v>
      </c>
      <c r="K10" s="9">
        <f t="shared" si="6"/>
        <v>8</v>
      </c>
    </row>
    <row r="11" spans="1:11" ht="25.5" customHeight="1">
      <c r="A11" s="98">
        <f t="shared" si="0"/>
        <v>9</v>
      </c>
      <c r="B11" s="96" t="s">
        <v>43</v>
      </c>
      <c r="C11" s="41" t="s">
        <v>120</v>
      </c>
      <c r="D11" s="43">
        <v>0</v>
      </c>
      <c r="E11" s="40">
        <f t="shared" si="1"/>
        <v>1000</v>
      </c>
      <c r="F11" s="9">
        <f t="shared" si="2"/>
        <v>1</v>
      </c>
      <c r="G11" s="80">
        <v>593</v>
      </c>
      <c r="H11" s="40">
        <f t="shared" si="3"/>
        <v>612.5925925925926</v>
      </c>
      <c r="I11" s="9">
        <f t="shared" si="4"/>
        <v>12</v>
      </c>
      <c r="J11" s="40">
        <f t="shared" si="5"/>
        <v>1612.5925925925926</v>
      </c>
      <c r="K11" s="9">
        <f t="shared" si="6"/>
        <v>9</v>
      </c>
    </row>
    <row r="12" spans="1:11" ht="25.5" customHeight="1">
      <c r="A12" s="98">
        <f t="shared" si="0"/>
        <v>10</v>
      </c>
      <c r="B12" s="42" t="s">
        <v>125</v>
      </c>
      <c r="C12" s="93" t="s">
        <v>126</v>
      </c>
      <c r="D12" s="43">
        <v>145</v>
      </c>
      <c r="E12" s="40">
        <f t="shared" si="1"/>
        <v>769.8412698412698</v>
      </c>
      <c r="F12" s="9">
        <f t="shared" si="2"/>
        <v>25</v>
      </c>
      <c r="G12" s="80">
        <v>409</v>
      </c>
      <c r="H12" s="40">
        <f t="shared" si="3"/>
        <v>748.8888888888888</v>
      </c>
      <c r="I12" s="9">
        <f t="shared" si="4"/>
        <v>7</v>
      </c>
      <c r="J12" s="40">
        <f t="shared" si="5"/>
        <v>1518.7301587301586</v>
      </c>
      <c r="K12" s="9">
        <f t="shared" si="6"/>
        <v>10</v>
      </c>
    </row>
    <row r="13" spans="1:11" ht="25.5" customHeight="1">
      <c r="A13" s="98">
        <f t="shared" si="0"/>
        <v>11</v>
      </c>
      <c r="B13" s="42" t="s">
        <v>127</v>
      </c>
      <c r="C13" s="97" t="s">
        <v>129</v>
      </c>
      <c r="D13" s="10">
        <v>145</v>
      </c>
      <c r="E13" s="40">
        <f t="shared" si="1"/>
        <v>769.8412698412698</v>
      </c>
      <c r="F13" s="9">
        <f t="shared" si="2"/>
        <v>25</v>
      </c>
      <c r="G13" s="10">
        <v>520</v>
      </c>
      <c r="H13" s="40">
        <f t="shared" si="3"/>
        <v>666.6666666666666</v>
      </c>
      <c r="I13" s="9">
        <f t="shared" si="4"/>
        <v>10</v>
      </c>
      <c r="J13" s="40">
        <f t="shared" si="5"/>
        <v>1436.5079365079364</v>
      </c>
      <c r="K13" s="9">
        <f t="shared" si="6"/>
        <v>11</v>
      </c>
    </row>
    <row r="14" spans="1:11" ht="25.5" customHeight="1">
      <c r="A14" s="98">
        <f t="shared" si="0"/>
        <v>12</v>
      </c>
      <c r="B14" s="96" t="s">
        <v>149</v>
      </c>
      <c r="C14" s="41" t="s">
        <v>150</v>
      </c>
      <c r="D14" s="43">
        <v>170</v>
      </c>
      <c r="E14" s="40">
        <f t="shared" si="1"/>
        <v>730.1587301587301</v>
      </c>
      <c r="F14" s="9">
        <f t="shared" si="2"/>
        <v>29</v>
      </c>
      <c r="G14" s="80">
        <v>467</v>
      </c>
      <c r="H14" s="40">
        <f t="shared" si="3"/>
        <v>705.9259259259259</v>
      </c>
      <c r="I14" s="9">
        <f t="shared" si="4"/>
        <v>9</v>
      </c>
      <c r="J14" s="40">
        <f t="shared" si="5"/>
        <v>1436.084656084656</v>
      </c>
      <c r="K14" s="9">
        <f t="shared" si="6"/>
        <v>12</v>
      </c>
    </row>
    <row r="15" spans="1:11" ht="25.5" customHeight="1">
      <c r="A15" s="98">
        <f t="shared" si="0"/>
        <v>13</v>
      </c>
      <c r="B15" s="42" t="s">
        <v>141</v>
      </c>
      <c r="C15" s="97" t="s">
        <v>46</v>
      </c>
      <c r="D15" s="10">
        <v>105</v>
      </c>
      <c r="E15" s="40">
        <f t="shared" si="1"/>
        <v>833.3333333333333</v>
      </c>
      <c r="F15" s="9">
        <f t="shared" si="2"/>
        <v>21</v>
      </c>
      <c r="G15" s="10">
        <v>655</v>
      </c>
      <c r="H15" s="40">
        <f t="shared" si="3"/>
        <v>566.6666666666666</v>
      </c>
      <c r="I15" s="9">
        <f t="shared" si="4"/>
        <v>13</v>
      </c>
      <c r="J15" s="40">
        <f t="shared" si="5"/>
        <v>1400</v>
      </c>
      <c r="K15" s="9">
        <f t="shared" si="6"/>
        <v>13</v>
      </c>
    </row>
    <row r="16" spans="1:11" ht="25.5" customHeight="1">
      <c r="A16" s="98">
        <f t="shared" si="0"/>
        <v>14</v>
      </c>
      <c r="B16" s="42" t="s">
        <v>154</v>
      </c>
      <c r="C16" s="41" t="s">
        <v>120</v>
      </c>
      <c r="D16" s="10">
        <v>10</v>
      </c>
      <c r="E16" s="40">
        <f t="shared" si="1"/>
        <v>984.1269841269841</v>
      </c>
      <c r="F16" s="9">
        <f t="shared" si="2"/>
        <v>7</v>
      </c>
      <c r="G16" s="10">
        <v>950</v>
      </c>
      <c r="H16" s="40">
        <f t="shared" si="3"/>
        <v>348.14814814814815</v>
      </c>
      <c r="I16" s="9">
        <f t="shared" si="4"/>
        <v>14</v>
      </c>
      <c r="J16" s="40">
        <f t="shared" si="5"/>
        <v>1332.2751322751324</v>
      </c>
      <c r="K16" s="9">
        <f t="shared" si="6"/>
        <v>14</v>
      </c>
    </row>
    <row r="17" spans="1:11" ht="25.5" customHeight="1">
      <c r="A17" s="98">
        <f t="shared" si="0"/>
        <v>15</v>
      </c>
      <c r="B17" s="96" t="s">
        <v>162</v>
      </c>
      <c r="C17" s="96" t="s">
        <v>120</v>
      </c>
      <c r="D17" s="58">
        <v>3</v>
      </c>
      <c r="E17" s="40">
        <f t="shared" si="1"/>
        <v>995.2380952380952</v>
      </c>
      <c r="F17" s="9">
        <f t="shared" si="2"/>
        <v>6</v>
      </c>
      <c r="G17" s="43">
        <v>1015</v>
      </c>
      <c r="H17" s="40">
        <f t="shared" si="3"/>
        <v>300</v>
      </c>
      <c r="I17" s="9">
        <f t="shared" si="4"/>
        <v>17</v>
      </c>
      <c r="J17" s="40">
        <f t="shared" si="5"/>
        <v>1295.2380952380952</v>
      </c>
      <c r="K17" s="9">
        <f t="shared" si="6"/>
        <v>15</v>
      </c>
    </row>
    <row r="18" spans="1:11" ht="25.5" customHeight="1">
      <c r="A18" s="98">
        <f t="shared" si="0"/>
        <v>16</v>
      </c>
      <c r="B18" s="42" t="s">
        <v>156</v>
      </c>
      <c r="C18" s="41" t="s">
        <v>120</v>
      </c>
      <c r="D18" s="10">
        <v>32</v>
      </c>
      <c r="E18" s="40">
        <f t="shared" si="1"/>
        <v>949.2063492063492</v>
      </c>
      <c r="F18" s="9">
        <f t="shared" si="2"/>
        <v>11</v>
      </c>
      <c r="G18" s="10">
        <v>1010</v>
      </c>
      <c r="H18" s="40">
        <f t="shared" si="3"/>
        <v>303.7037037037037</v>
      </c>
      <c r="I18" s="9">
        <f t="shared" si="4"/>
        <v>16</v>
      </c>
      <c r="J18" s="40">
        <f t="shared" si="5"/>
        <v>1252.9100529100529</v>
      </c>
      <c r="K18" s="9">
        <f t="shared" si="6"/>
        <v>16</v>
      </c>
    </row>
    <row r="19" spans="1:11" ht="25.5" customHeight="1">
      <c r="A19" s="98">
        <f t="shared" si="0"/>
        <v>17</v>
      </c>
      <c r="B19" s="42" t="s">
        <v>153</v>
      </c>
      <c r="C19" s="41" t="s">
        <v>128</v>
      </c>
      <c r="D19" s="10">
        <v>50</v>
      </c>
      <c r="E19" s="40">
        <f t="shared" si="1"/>
        <v>920.6349206349206</v>
      </c>
      <c r="F19" s="9">
        <f t="shared" si="2"/>
        <v>13</v>
      </c>
      <c r="G19" s="10">
        <v>1028</v>
      </c>
      <c r="H19" s="40">
        <f t="shared" si="3"/>
        <v>290.3703703703704</v>
      </c>
      <c r="I19" s="9">
        <f t="shared" si="4"/>
        <v>18</v>
      </c>
      <c r="J19" s="40">
        <f t="shared" si="5"/>
        <v>1211.005291005291</v>
      </c>
      <c r="K19" s="9">
        <f t="shared" si="6"/>
        <v>17</v>
      </c>
    </row>
    <row r="20" spans="1:11" ht="25.5" customHeight="1">
      <c r="A20" s="98">
        <f t="shared" si="0"/>
        <v>18</v>
      </c>
      <c r="B20" s="42" t="s">
        <v>145</v>
      </c>
      <c r="C20" s="97" t="s">
        <v>146</v>
      </c>
      <c r="D20" s="10">
        <v>50</v>
      </c>
      <c r="E20" s="40">
        <f t="shared" si="1"/>
        <v>920.6349206349206</v>
      </c>
      <c r="F20" s="9">
        <f t="shared" si="2"/>
        <v>13</v>
      </c>
      <c r="G20" s="10">
        <v>1030</v>
      </c>
      <c r="H20" s="40">
        <f t="shared" si="3"/>
        <v>288.88888888888886</v>
      </c>
      <c r="I20" s="9">
        <f t="shared" si="4"/>
        <v>19</v>
      </c>
      <c r="J20" s="40">
        <f t="shared" si="5"/>
        <v>1209.5238095238094</v>
      </c>
      <c r="K20" s="9">
        <f t="shared" si="6"/>
        <v>18</v>
      </c>
    </row>
    <row r="21" spans="1:11" ht="25.5" customHeight="1">
      <c r="A21" s="98">
        <f t="shared" si="0"/>
        <v>19</v>
      </c>
      <c r="B21" s="42" t="s">
        <v>138</v>
      </c>
      <c r="C21" s="97" t="s">
        <v>139</v>
      </c>
      <c r="D21" s="58">
        <v>75</v>
      </c>
      <c r="E21" s="40">
        <f t="shared" si="1"/>
        <v>880.9523809523808</v>
      </c>
      <c r="F21" s="9">
        <f t="shared" si="2"/>
        <v>18</v>
      </c>
      <c r="G21" s="80">
        <v>987</v>
      </c>
      <c r="H21" s="40">
        <f t="shared" si="3"/>
        <v>320.7407407407407</v>
      </c>
      <c r="I21" s="9">
        <f t="shared" si="4"/>
        <v>15</v>
      </c>
      <c r="J21" s="40">
        <f t="shared" si="5"/>
        <v>1201.6931216931216</v>
      </c>
      <c r="K21" s="9">
        <f t="shared" si="6"/>
        <v>19</v>
      </c>
    </row>
    <row r="22" spans="1:11" ht="25.5" customHeight="1">
      <c r="A22" s="98">
        <f t="shared" si="0"/>
        <v>20</v>
      </c>
      <c r="B22" s="96" t="s">
        <v>161</v>
      </c>
      <c r="C22" s="96" t="s">
        <v>126</v>
      </c>
      <c r="D22" s="58">
        <v>90</v>
      </c>
      <c r="E22" s="40">
        <f t="shared" si="1"/>
        <v>857.1428571428571</v>
      </c>
      <c r="F22" s="9">
        <f t="shared" si="2"/>
        <v>19</v>
      </c>
      <c r="G22" s="43">
        <v>1105</v>
      </c>
      <c r="H22" s="40">
        <f t="shared" si="3"/>
        <v>233.33333333333331</v>
      </c>
      <c r="I22" s="9">
        <f t="shared" si="4"/>
        <v>22</v>
      </c>
      <c r="J22" s="40">
        <f t="shared" si="5"/>
        <v>1090.4761904761904</v>
      </c>
      <c r="K22" s="9">
        <f t="shared" si="6"/>
        <v>20</v>
      </c>
    </row>
    <row r="23" spans="1:11" s="76" customFormat="1" ht="25.5" customHeight="1">
      <c r="A23" s="98">
        <f t="shared" si="0"/>
        <v>21</v>
      </c>
      <c r="B23" s="42" t="s">
        <v>136</v>
      </c>
      <c r="C23" s="97" t="s">
        <v>92</v>
      </c>
      <c r="D23" s="43">
        <v>50</v>
      </c>
      <c r="E23" s="40">
        <f t="shared" si="1"/>
        <v>920.6349206349206</v>
      </c>
      <c r="F23" s="9">
        <f t="shared" si="2"/>
        <v>13</v>
      </c>
      <c r="G23" s="80">
        <v>1210</v>
      </c>
      <c r="H23" s="40">
        <f t="shared" si="3"/>
        <v>155.55555555555554</v>
      </c>
      <c r="I23" s="9">
        <f t="shared" si="4"/>
        <v>23</v>
      </c>
      <c r="J23" s="40">
        <f t="shared" si="5"/>
        <v>1076.1904761904761</v>
      </c>
      <c r="K23" s="9">
        <f t="shared" si="6"/>
        <v>21</v>
      </c>
    </row>
    <row r="24" spans="1:11" ht="25.5" customHeight="1">
      <c r="A24" s="98">
        <f t="shared" si="0"/>
        <v>22</v>
      </c>
      <c r="B24" s="96" t="s">
        <v>159</v>
      </c>
      <c r="C24" s="96" t="s">
        <v>92</v>
      </c>
      <c r="D24" s="58">
        <v>50</v>
      </c>
      <c r="E24" s="40">
        <f t="shared" si="1"/>
        <v>920.6349206349206</v>
      </c>
      <c r="F24" s="9">
        <f t="shared" si="2"/>
        <v>13</v>
      </c>
      <c r="G24" s="43">
        <v>1240</v>
      </c>
      <c r="H24" s="40">
        <f t="shared" si="3"/>
        <v>133.33333333333331</v>
      </c>
      <c r="I24" s="9">
        <f t="shared" si="4"/>
        <v>27</v>
      </c>
      <c r="J24" s="40">
        <f t="shared" si="5"/>
        <v>1053.968253968254</v>
      </c>
      <c r="K24" s="9">
        <f t="shared" si="6"/>
        <v>22</v>
      </c>
    </row>
    <row r="25" spans="1:11" ht="25.5" customHeight="1">
      <c r="A25" s="98">
        <f t="shared" si="0"/>
        <v>23</v>
      </c>
      <c r="B25" s="42" t="s">
        <v>121</v>
      </c>
      <c r="C25" s="97" t="s">
        <v>92</v>
      </c>
      <c r="D25" s="10">
        <v>91</v>
      </c>
      <c r="E25" s="40">
        <f t="shared" si="1"/>
        <v>855.5555555555555</v>
      </c>
      <c r="F25" s="9">
        <f t="shared" si="2"/>
        <v>20</v>
      </c>
      <c r="G25" s="10">
        <v>1215</v>
      </c>
      <c r="H25" s="40">
        <f t="shared" si="3"/>
        <v>151.85185185185185</v>
      </c>
      <c r="I25" s="9">
        <f t="shared" si="4"/>
        <v>25</v>
      </c>
      <c r="J25" s="40">
        <f t="shared" si="5"/>
        <v>1007.4074074074074</v>
      </c>
      <c r="K25" s="9">
        <f t="shared" si="6"/>
        <v>23</v>
      </c>
    </row>
    <row r="26" spans="1:11" ht="25.5" customHeight="1">
      <c r="A26" s="98">
        <f t="shared" si="0"/>
        <v>24</v>
      </c>
      <c r="B26" s="42" t="s">
        <v>137</v>
      </c>
      <c r="C26" s="93" t="s">
        <v>48</v>
      </c>
      <c r="D26" s="58">
        <v>163</v>
      </c>
      <c r="E26" s="40">
        <f t="shared" si="1"/>
        <v>741.2698412698412</v>
      </c>
      <c r="F26" s="9">
        <f t="shared" si="2"/>
        <v>28</v>
      </c>
      <c r="G26" s="80">
        <v>1070</v>
      </c>
      <c r="H26" s="40">
        <f t="shared" si="3"/>
        <v>259.25925925925924</v>
      </c>
      <c r="I26" s="9">
        <f t="shared" si="4"/>
        <v>20</v>
      </c>
      <c r="J26" s="40">
        <f t="shared" si="5"/>
        <v>1000.5291005291004</v>
      </c>
      <c r="K26" s="9">
        <f t="shared" si="6"/>
        <v>24</v>
      </c>
    </row>
    <row r="27" spans="1:11" ht="25.5" customHeight="1">
      <c r="A27" s="98">
        <f t="shared" si="0"/>
        <v>25</v>
      </c>
      <c r="B27" s="96" t="s">
        <v>157</v>
      </c>
      <c r="C27" s="96" t="s">
        <v>158</v>
      </c>
      <c r="D27" s="58">
        <v>40</v>
      </c>
      <c r="E27" s="40">
        <f t="shared" si="1"/>
        <v>936.5079365079365</v>
      </c>
      <c r="F27" s="9">
        <f t="shared" si="2"/>
        <v>12</v>
      </c>
      <c r="G27" s="43">
        <v>1365</v>
      </c>
      <c r="H27" s="40">
        <f t="shared" si="3"/>
        <v>40.74074074074074</v>
      </c>
      <c r="I27" s="9">
        <f t="shared" si="4"/>
        <v>29</v>
      </c>
      <c r="J27" s="40">
        <f t="shared" si="5"/>
        <v>977.2486772486773</v>
      </c>
      <c r="K27" s="9">
        <f t="shared" si="6"/>
        <v>25</v>
      </c>
    </row>
    <row r="28" spans="1:11" ht="25.5" customHeight="1">
      <c r="A28" s="98">
        <f t="shared" si="0"/>
        <v>26</v>
      </c>
      <c r="B28" s="42" t="s">
        <v>177</v>
      </c>
      <c r="C28" s="97" t="s">
        <v>123</v>
      </c>
      <c r="D28" s="58">
        <v>25</v>
      </c>
      <c r="E28" s="40">
        <f t="shared" si="1"/>
        <v>960.3174603174602</v>
      </c>
      <c r="F28" s="9">
        <f t="shared" si="2"/>
        <v>9</v>
      </c>
      <c r="G28" s="80" t="s">
        <v>55</v>
      </c>
      <c r="H28" s="40">
        <f t="shared" si="3"/>
        <v>0</v>
      </c>
      <c r="I28" s="9">
        <f t="shared" si="4"/>
        <v>32</v>
      </c>
      <c r="J28" s="40">
        <f t="shared" si="5"/>
        <v>960.3174603174602</v>
      </c>
      <c r="K28" s="9">
        <f t="shared" si="6"/>
        <v>26</v>
      </c>
    </row>
    <row r="29" spans="1:11" ht="25.5" customHeight="1">
      <c r="A29" s="98">
        <f t="shared" si="0"/>
        <v>27</v>
      </c>
      <c r="B29" s="96" t="s">
        <v>151</v>
      </c>
      <c r="C29" s="41" t="s">
        <v>152</v>
      </c>
      <c r="D29" s="58">
        <v>184</v>
      </c>
      <c r="E29" s="40">
        <f t="shared" si="1"/>
        <v>707.936507936508</v>
      </c>
      <c r="F29" s="9">
        <f t="shared" si="2"/>
        <v>30</v>
      </c>
      <c r="G29" s="80">
        <v>1235</v>
      </c>
      <c r="H29" s="40">
        <f t="shared" si="3"/>
        <v>137.03703703703704</v>
      </c>
      <c r="I29" s="9">
        <f t="shared" si="4"/>
        <v>26</v>
      </c>
      <c r="J29" s="40">
        <f t="shared" si="5"/>
        <v>844.973544973545</v>
      </c>
      <c r="K29" s="9">
        <f t="shared" si="6"/>
        <v>27</v>
      </c>
    </row>
    <row r="30" spans="1:11" ht="25.5" customHeight="1">
      <c r="A30" s="98">
        <f t="shared" si="0"/>
        <v>28</v>
      </c>
      <c r="B30" s="96" t="s">
        <v>148</v>
      </c>
      <c r="C30" s="41" t="s">
        <v>123</v>
      </c>
      <c r="D30" s="58">
        <v>120</v>
      </c>
      <c r="E30" s="40">
        <f t="shared" si="1"/>
        <v>809.5238095238095</v>
      </c>
      <c r="F30" s="9">
        <f t="shared" si="2"/>
        <v>22</v>
      </c>
      <c r="G30" s="80" t="s">
        <v>55</v>
      </c>
      <c r="H30" s="40">
        <f t="shared" si="3"/>
        <v>0</v>
      </c>
      <c r="I30" s="9">
        <f t="shared" si="4"/>
        <v>32</v>
      </c>
      <c r="J30" s="40">
        <f t="shared" si="5"/>
        <v>809.5238095238095</v>
      </c>
      <c r="K30" s="9">
        <f t="shared" si="6"/>
        <v>28</v>
      </c>
    </row>
    <row r="31" spans="1:11" ht="25.5" customHeight="1">
      <c r="A31" s="98">
        <f t="shared" si="0"/>
        <v>29</v>
      </c>
      <c r="B31" s="42" t="s">
        <v>134</v>
      </c>
      <c r="C31" s="93" t="s">
        <v>126</v>
      </c>
      <c r="D31" s="10">
        <v>225</v>
      </c>
      <c r="E31" s="40">
        <f t="shared" si="1"/>
        <v>642.8571428571428</v>
      </c>
      <c r="F31" s="9">
        <f t="shared" si="2"/>
        <v>31</v>
      </c>
      <c r="G31" s="10">
        <v>1210</v>
      </c>
      <c r="H31" s="40">
        <f t="shared" si="3"/>
        <v>155.55555555555554</v>
      </c>
      <c r="I31" s="9">
        <f t="shared" si="4"/>
        <v>23</v>
      </c>
      <c r="J31" s="40">
        <f t="shared" si="5"/>
        <v>798.4126984126983</v>
      </c>
      <c r="K31" s="9">
        <f t="shared" si="6"/>
        <v>29</v>
      </c>
    </row>
    <row r="32" spans="1:11" ht="25.5" customHeight="1">
      <c r="A32" s="98">
        <f t="shared" si="0"/>
        <v>30</v>
      </c>
      <c r="B32" s="42" t="s">
        <v>135</v>
      </c>
      <c r="C32" s="97" t="s">
        <v>120</v>
      </c>
      <c r="D32" s="58">
        <v>140</v>
      </c>
      <c r="E32" s="40">
        <f t="shared" si="1"/>
        <v>777.7777777777777</v>
      </c>
      <c r="F32" s="9">
        <f t="shared" si="2"/>
        <v>24</v>
      </c>
      <c r="G32" s="80" t="s">
        <v>55</v>
      </c>
      <c r="H32" s="40">
        <f t="shared" si="3"/>
        <v>0</v>
      </c>
      <c r="I32" s="9">
        <f t="shared" si="4"/>
        <v>32</v>
      </c>
      <c r="J32" s="40">
        <f t="shared" si="5"/>
        <v>777.7777777777777</v>
      </c>
      <c r="K32" s="9">
        <f t="shared" si="6"/>
        <v>30</v>
      </c>
    </row>
    <row r="33" spans="1:11" ht="25.5" customHeight="1">
      <c r="A33" s="98">
        <f t="shared" si="0"/>
        <v>31</v>
      </c>
      <c r="B33" s="42" t="s">
        <v>130</v>
      </c>
      <c r="C33" s="93" t="s">
        <v>126</v>
      </c>
      <c r="D33" s="43">
        <v>157</v>
      </c>
      <c r="E33" s="40">
        <f t="shared" si="1"/>
        <v>750.7936507936507</v>
      </c>
      <c r="F33" s="9">
        <f t="shared" si="2"/>
        <v>27</v>
      </c>
      <c r="G33" s="80" t="s">
        <v>175</v>
      </c>
      <c r="H33" s="40">
        <f t="shared" si="3"/>
        <v>0</v>
      </c>
      <c r="I33" s="9">
        <f t="shared" si="4"/>
        <v>32</v>
      </c>
      <c r="J33" s="40">
        <f t="shared" si="5"/>
        <v>750.7936507936507</v>
      </c>
      <c r="K33" s="9">
        <f t="shared" si="6"/>
        <v>31</v>
      </c>
    </row>
    <row r="34" spans="1:11" ht="25.5" customHeight="1">
      <c r="A34" s="98">
        <f t="shared" si="0"/>
        <v>32</v>
      </c>
      <c r="B34" s="42" t="s">
        <v>143</v>
      </c>
      <c r="C34" s="93" t="s">
        <v>120</v>
      </c>
      <c r="D34" s="58">
        <v>265</v>
      </c>
      <c r="E34" s="40">
        <f t="shared" si="1"/>
        <v>579.3650793650793</v>
      </c>
      <c r="F34" s="9">
        <f t="shared" si="2"/>
        <v>34</v>
      </c>
      <c r="G34" s="80">
        <v>1385</v>
      </c>
      <c r="H34" s="40">
        <f t="shared" si="3"/>
        <v>25.925925925925924</v>
      </c>
      <c r="I34" s="9">
        <f t="shared" si="4"/>
        <v>30</v>
      </c>
      <c r="J34" s="40">
        <f t="shared" si="5"/>
        <v>605.2910052910051</v>
      </c>
      <c r="K34" s="9">
        <f t="shared" si="6"/>
        <v>32</v>
      </c>
    </row>
    <row r="35" spans="1:11" ht="25.5">
      <c r="A35" s="98">
        <f t="shared" si="0"/>
        <v>33</v>
      </c>
      <c r="B35" s="42" t="s">
        <v>140</v>
      </c>
      <c r="C35" s="93" t="s">
        <v>120</v>
      </c>
      <c r="D35" s="43">
        <v>250</v>
      </c>
      <c r="E35" s="40">
        <f t="shared" si="1"/>
        <v>603.1746031746031</v>
      </c>
      <c r="F35" s="9">
        <f t="shared" si="2"/>
        <v>32</v>
      </c>
      <c r="G35" s="80" t="s">
        <v>55</v>
      </c>
      <c r="H35" s="40">
        <f t="shared" si="3"/>
        <v>0</v>
      </c>
      <c r="I35" s="9">
        <f t="shared" si="4"/>
        <v>32</v>
      </c>
      <c r="J35" s="40">
        <f t="shared" si="5"/>
        <v>603.1746031746031</v>
      </c>
      <c r="K35" s="9">
        <f t="shared" si="6"/>
        <v>33</v>
      </c>
    </row>
    <row r="36" spans="1:11" ht="25.5">
      <c r="A36" s="98">
        <f t="shared" si="0"/>
        <v>34</v>
      </c>
      <c r="B36" s="96" t="s">
        <v>118</v>
      </c>
      <c r="C36" s="96" t="s">
        <v>92</v>
      </c>
      <c r="D36" s="58">
        <v>260</v>
      </c>
      <c r="E36" s="40">
        <f t="shared" si="1"/>
        <v>587.3015873015872</v>
      </c>
      <c r="F36" s="9">
        <f t="shared" si="2"/>
        <v>33</v>
      </c>
      <c r="G36" s="43" t="s">
        <v>55</v>
      </c>
      <c r="H36" s="40">
        <f t="shared" si="3"/>
        <v>0</v>
      </c>
      <c r="I36" s="9">
        <f t="shared" si="4"/>
        <v>32</v>
      </c>
      <c r="J36" s="40">
        <f t="shared" si="5"/>
        <v>587.3015873015872</v>
      </c>
      <c r="K36" s="9">
        <f t="shared" si="6"/>
        <v>34</v>
      </c>
    </row>
    <row r="37" spans="1:11" ht="25.5">
      <c r="A37" s="98">
        <f t="shared" si="0"/>
        <v>35</v>
      </c>
      <c r="B37" s="42" t="s">
        <v>131</v>
      </c>
      <c r="C37" s="97" t="s">
        <v>54</v>
      </c>
      <c r="D37" s="10">
        <v>335</v>
      </c>
      <c r="E37" s="40">
        <f t="shared" si="1"/>
        <v>468.25396825396825</v>
      </c>
      <c r="F37" s="9">
        <f t="shared" si="2"/>
        <v>35</v>
      </c>
      <c r="G37" s="10">
        <v>1420</v>
      </c>
      <c r="H37" s="40">
        <v>1</v>
      </c>
      <c r="I37" s="9">
        <f t="shared" si="4"/>
        <v>31</v>
      </c>
      <c r="J37" s="40">
        <f t="shared" si="5"/>
        <v>469.25396825396825</v>
      </c>
      <c r="K37" s="9">
        <f t="shared" si="6"/>
        <v>35</v>
      </c>
    </row>
    <row r="38" spans="1:11" ht="25.5">
      <c r="A38" s="98">
        <f t="shared" si="0"/>
        <v>36</v>
      </c>
      <c r="B38" s="42" t="s">
        <v>119</v>
      </c>
      <c r="C38" s="97" t="s">
        <v>120</v>
      </c>
      <c r="D38" s="77">
        <v>342</v>
      </c>
      <c r="E38" s="40">
        <f t="shared" si="1"/>
        <v>457.1428571428571</v>
      </c>
      <c r="F38" s="9">
        <f t="shared" si="2"/>
        <v>36</v>
      </c>
      <c r="G38" s="80" t="s">
        <v>55</v>
      </c>
      <c r="H38" s="40">
        <f>IF(G38&lt;&gt;"",IF(ISNUMBER(G38),MAX(1000/TME2*(TME2-G38+MIN(G:G)),0),0),"")</f>
        <v>0</v>
      </c>
      <c r="I38" s="9">
        <f t="shared" si="4"/>
        <v>32</v>
      </c>
      <c r="J38" s="40">
        <f t="shared" si="5"/>
        <v>457.1428571428571</v>
      </c>
      <c r="K38" s="9">
        <f t="shared" si="6"/>
        <v>36</v>
      </c>
    </row>
    <row r="39" spans="1:11" ht="12.75">
      <c r="A39" s="98">
        <f t="shared" si="0"/>
        <v>37</v>
      </c>
      <c r="B39" s="42" t="s">
        <v>122</v>
      </c>
      <c r="C39" s="97" t="s">
        <v>123</v>
      </c>
      <c r="D39" s="43" t="s">
        <v>55</v>
      </c>
      <c r="E39" s="40">
        <f t="shared" si="1"/>
        <v>0</v>
      </c>
      <c r="F39" s="9">
        <f t="shared" si="2"/>
        <v>38</v>
      </c>
      <c r="G39" s="80">
        <v>1076</v>
      </c>
      <c r="H39" s="40">
        <f>IF(G39&lt;&gt;"",IF(ISNUMBER(G39),MAX(1000/TME2*(TME2-G39+MIN(G:G)),0),0),"")</f>
        <v>254.8148148148148</v>
      </c>
      <c r="I39" s="9">
        <f t="shared" si="4"/>
        <v>21</v>
      </c>
      <c r="J39" s="40">
        <f t="shared" si="5"/>
        <v>254.8148148148148</v>
      </c>
      <c r="K39" s="9">
        <f t="shared" si="6"/>
        <v>37</v>
      </c>
    </row>
    <row r="40" spans="1:11" ht="25.5">
      <c r="A40" s="98">
        <f t="shared" si="0"/>
        <v>38</v>
      </c>
      <c r="B40" s="96" t="s">
        <v>52</v>
      </c>
      <c r="C40" s="96" t="s">
        <v>160</v>
      </c>
      <c r="D40" s="58">
        <v>600</v>
      </c>
      <c r="E40" s="40">
        <f t="shared" si="1"/>
        <v>47.61904761904761</v>
      </c>
      <c r="F40" s="9">
        <f t="shared" si="2"/>
        <v>37</v>
      </c>
      <c r="G40" s="43">
        <v>1270</v>
      </c>
      <c r="H40" s="40">
        <f>IF(G40&lt;&gt;"",IF(ISNUMBER(G40),MAX(1000/TME2*(TME2-G40+MIN(G:G)),0),0),"")</f>
        <v>111.1111111111111</v>
      </c>
      <c r="I40" s="9">
        <f t="shared" si="4"/>
        <v>28</v>
      </c>
      <c r="J40" s="40">
        <f t="shared" si="5"/>
        <v>158.7301587301587</v>
      </c>
      <c r="K40" s="9">
        <f t="shared" si="6"/>
        <v>38</v>
      </c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77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7"/>
  <sheetViews>
    <sheetView zoomScale="80" zoomScaleNormal="80" zoomScalePageLayoutView="0" workbookViewId="0" topLeftCell="A1">
      <selection activeCell="AP4" sqref="AP4"/>
    </sheetView>
  </sheetViews>
  <sheetFormatPr defaultColWidth="9.00390625" defaultRowHeight="12.75"/>
  <cols>
    <col min="1" max="1" width="3.00390625" style="0" customWidth="1"/>
    <col min="2" max="2" width="21.625" style="0" customWidth="1"/>
    <col min="3" max="3" width="25.125" style="26" customWidth="1"/>
    <col min="4" max="4" width="5.75390625" style="0" bestFit="1" customWidth="1"/>
    <col min="5" max="5" width="9.625" style="0" bestFit="1" customWidth="1"/>
    <col min="6" max="6" width="5.00390625" style="0" customWidth="1"/>
    <col min="7" max="7" width="5.625" style="0" customWidth="1"/>
    <col min="8" max="8" width="8.625" style="0" bestFit="1" customWidth="1"/>
    <col min="9" max="9" width="4.125" style="0" customWidth="1"/>
    <col min="10" max="10" width="8.625" style="0" bestFit="1" customWidth="1"/>
    <col min="11" max="11" width="3.625" style="0" customWidth="1"/>
    <col min="12" max="41" width="0" style="0" hidden="1" customWidth="1"/>
  </cols>
  <sheetData>
    <row r="1" spans="1:11" ht="12.75" customHeight="1">
      <c r="A1" s="115" t="s">
        <v>0</v>
      </c>
      <c r="B1" s="117" t="s">
        <v>1</v>
      </c>
      <c r="C1" s="117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13</v>
      </c>
      <c r="K1" s="12"/>
    </row>
    <row r="2" spans="1:11" s="27" customFormat="1" ht="72" customHeight="1">
      <c r="A2" s="121"/>
      <c r="B2" s="121"/>
      <c r="C2" s="121"/>
      <c r="D2" s="36" t="s">
        <v>15</v>
      </c>
      <c r="E2" s="37" t="s">
        <v>16</v>
      </c>
      <c r="F2" s="36" t="s">
        <v>12</v>
      </c>
      <c r="G2" s="36" t="s">
        <v>15</v>
      </c>
      <c r="H2" s="37" t="s">
        <v>16</v>
      </c>
      <c r="I2" s="36" t="s">
        <v>12</v>
      </c>
      <c r="J2" s="37" t="s">
        <v>16</v>
      </c>
      <c r="K2" s="36" t="s">
        <v>12</v>
      </c>
    </row>
    <row r="3" spans="1:11" ht="12.75">
      <c r="A3" s="79">
        <f aca="true" t="shared" si="0" ref="A3:A36">K3</f>
        <v>1</v>
      </c>
      <c r="B3" s="42" t="s">
        <v>176</v>
      </c>
      <c r="C3" s="87" t="s">
        <v>107</v>
      </c>
      <c r="D3" s="11">
        <v>108</v>
      </c>
      <c r="E3" s="40">
        <f aca="true" t="shared" si="1" ref="E3:E36">IF(D3&lt;&gt;"",IF(ISNUMBER(D3),MAX(1000/TDE1*(TDE1-D3+MIN(D$1:D$65536)),0),0),"")</f>
        <v>1000</v>
      </c>
      <c r="F3" s="9">
        <f aca="true" t="shared" si="2" ref="F3:F34">IF(E3&lt;&gt;"",RANK(E3,E$1:E$65536),"")</f>
        <v>1</v>
      </c>
      <c r="G3" s="11">
        <v>50</v>
      </c>
      <c r="H3" s="40">
        <f aca="true" t="shared" si="3" ref="H3:H16">IF(G3&lt;&gt;"",IF(ISNUMBER(G3),MAX(1000/TDE2*(TDE2-G3+MIN(G$1:G$65536)),0),0),"")</f>
        <v>963.4920634920635</v>
      </c>
      <c r="I3" s="9">
        <f aca="true" t="shared" si="4" ref="I3:I19">IF(H3&lt;&gt;"",RANK(H3,H$1:H$65536),"")</f>
        <v>2</v>
      </c>
      <c r="J3" s="40">
        <f aca="true" t="shared" si="5" ref="J3:J36">IF(H3&lt;&gt;"",E3+H3,"")</f>
        <v>1963.4920634920636</v>
      </c>
      <c r="K3" s="9">
        <f aca="true" t="shared" si="6" ref="K3:K34">IF(J3&lt;&gt;"",RANK(J3,J$1:J$65536),"")</f>
        <v>1</v>
      </c>
    </row>
    <row r="4" spans="1:11" ht="25.5">
      <c r="A4" s="79">
        <f t="shared" si="0"/>
        <v>2</v>
      </c>
      <c r="B4" s="57" t="s">
        <v>45</v>
      </c>
      <c r="C4" s="87" t="s">
        <v>50</v>
      </c>
      <c r="D4" s="58">
        <v>180</v>
      </c>
      <c r="E4" s="40">
        <f t="shared" si="1"/>
        <v>920</v>
      </c>
      <c r="F4" s="9">
        <f t="shared" si="2"/>
        <v>3</v>
      </c>
      <c r="G4" s="43">
        <v>27</v>
      </c>
      <c r="H4" s="40">
        <f t="shared" si="3"/>
        <v>1000</v>
      </c>
      <c r="I4" s="9">
        <f t="shared" si="4"/>
        <v>1</v>
      </c>
      <c r="J4" s="40">
        <f t="shared" si="5"/>
        <v>1920</v>
      </c>
      <c r="K4" s="9">
        <f t="shared" si="6"/>
        <v>2</v>
      </c>
    </row>
    <row r="5" spans="1:11" ht="38.25">
      <c r="A5" s="79">
        <f t="shared" si="0"/>
        <v>3</v>
      </c>
      <c r="B5" s="57" t="s">
        <v>112</v>
      </c>
      <c r="C5" s="87" t="s">
        <v>92</v>
      </c>
      <c r="D5" s="58">
        <v>302</v>
      </c>
      <c r="E5" s="40">
        <f t="shared" si="1"/>
        <v>784.4444444444445</v>
      </c>
      <c r="F5" s="9">
        <f t="shared" si="2"/>
        <v>5</v>
      </c>
      <c r="G5" s="43">
        <v>100</v>
      </c>
      <c r="H5" s="40">
        <f t="shared" si="3"/>
        <v>884.1269841269841</v>
      </c>
      <c r="I5" s="9">
        <f t="shared" si="4"/>
        <v>4</v>
      </c>
      <c r="J5" s="40">
        <f t="shared" si="5"/>
        <v>1668.5714285714284</v>
      </c>
      <c r="K5" s="9">
        <f t="shared" si="6"/>
        <v>3</v>
      </c>
    </row>
    <row r="6" spans="1:11" ht="25.5">
      <c r="A6" s="79">
        <f t="shared" si="0"/>
        <v>4</v>
      </c>
      <c r="B6" s="42" t="s">
        <v>178</v>
      </c>
      <c r="C6" s="88" t="s">
        <v>83</v>
      </c>
      <c r="D6" s="10">
        <v>195</v>
      </c>
      <c r="E6" s="40">
        <f t="shared" si="1"/>
        <v>903.3333333333334</v>
      </c>
      <c r="F6" s="9">
        <f t="shared" si="2"/>
        <v>4</v>
      </c>
      <c r="G6" s="10">
        <v>276</v>
      </c>
      <c r="H6" s="40">
        <f t="shared" si="3"/>
        <v>604.7619047619047</v>
      </c>
      <c r="I6" s="9">
        <f t="shared" si="4"/>
        <v>10</v>
      </c>
      <c r="J6" s="40">
        <f t="shared" si="5"/>
        <v>1508.095238095238</v>
      </c>
      <c r="K6" s="9">
        <f t="shared" si="6"/>
        <v>4</v>
      </c>
    </row>
    <row r="7" spans="1:11" ht="25.5">
      <c r="A7" s="79">
        <f t="shared" si="0"/>
        <v>5</v>
      </c>
      <c r="B7" s="57" t="s">
        <v>110</v>
      </c>
      <c r="C7" s="87" t="s">
        <v>57</v>
      </c>
      <c r="D7" s="58">
        <v>521</v>
      </c>
      <c r="E7" s="40">
        <f t="shared" si="1"/>
        <v>541.1111111111111</v>
      </c>
      <c r="F7" s="9">
        <f t="shared" si="2"/>
        <v>9</v>
      </c>
      <c r="G7" s="43">
        <v>70</v>
      </c>
      <c r="H7" s="40">
        <f t="shared" si="3"/>
        <v>931.7460317460317</v>
      </c>
      <c r="I7" s="9">
        <f t="shared" si="4"/>
        <v>3</v>
      </c>
      <c r="J7" s="40">
        <f t="shared" si="5"/>
        <v>1472.8571428571427</v>
      </c>
      <c r="K7" s="9">
        <f t="shared" si="6"/>
        <v>5</v>
      </c>
    </row>
    <row r="8" spans="1:11" ht="25.5">
      <c r="A8" s="79">
        <f t="shared" si="0"/>
        <v>6</v>
      </c>
      <c r="B8" s="57" t="s">
        <v>95</v>
      </c>
      <c r="C8" s="87" t="s">
        <v>96</v>
      </c>
      <c r="D8" s="58">
        <v>177</v>
      </c>
      <c r="E8" s="40">
        <f t="shared" si="1"/>
        <v>923.3333333333334</v>
      </c>
      <c r="F8" s="9">
        <f t="shared" si="2"/>
        <v>2</v>
      </c>
      <c r="G8" s="10">
        <v>315</v>
      </c>
      <c r="H8" s="40">
        <f t="shared" si="3"/>
        <v>542.8571428571428</v>
      </c>
      <c r="I8" s="9">
        <f t="shared" si="4"/>
        <v>11</v>
      </c>
      <c r="J8" s="40">
        <f t="shared" si="5"/>
        <v>1466.1904761904761</v>
      </c>
      <c r="K8" s="9">
        <f t="shared" si="6"/>
        <v>6</v>
      </c>
    </row>
    <row r="9" spans="1:11" ht="25.5">
      <c r="A9" s="79">
        <f t="shared" si="0"/>
        <v>7</v>
      </c>
      <c r="B9" s="60" t="s">
        <v>115</v>
      </c>
      <c r="C9" s="87" t="s">
        <v>103</v>
      </c>
      <c r="D9" s="58">
        <v>568</v>
      </c>
      <c r="E9" s="40">
        <f t="shared" si="1"/>
        <v>488.8888888888889</v>
      </c>
      <c r="F9" s="9">
        <f t="shared" si="2"/>
        <v>10</v>
      </c>
      <c r="G9" s="10">
        <v>123</v>
      </c>
      <c r="H9" s="40">
        <f t="shared" si="3"/>
        <v>847.6190476190476</v>
      </c>
      <c r="I9" s="9">
        <f t="shared" si="4"/>
        <v>5</v>
      </c>
      <c r="J9" s="40">
        <f t="shared" si="5"/>
        <v>1336.5079365079364</v>
      </c>
      <c r="K9" s="9">
        <f t="shared" si="6"/>
        <v>7</v>
      </c>
    </row>
    <row r="10" spans="1:11" ht="38.25">
      <c r="A10" s="79">
        <f t="shared" si="0"/>
        <v>8</v>
      </c>
      <c r="B10" s="57" t="s">
        <v>102</v>
      </c>
      <c r="C10" s="87" t="s">
        <v>103</v>
      </c>
      <c r="D10" s="58">
        <v>502</v>
      </c>
      <c r="E10" s="40">
        <f t="shared" si="1"/>
        <v>562.2222222222223</v>
      </c>
      <c r="F10" s="9">
        <f t="shared" si="2"/>
        <v>8</v>
      </c>
      <c r="G10" s="43">
        <v>203</v>
      </c>
      <c r="H10" s="40">
        <f t="shared" si="3"/>
        <v>720.6349206349206</v>
      </c>
      <c r="I10" s="9">
        <f t="shared" si="4"/>
        <v>8</v>
      </c>
      <c r="J10" s="40">
        <f t="shared" si="5"/>
        <v>1282.857142857143</v>
      </c>
      <c r="K10" s="9">
        <f t="shared" si="6"/>
        <v>8</v>
      </c>
    </row>
    <row r="11" spans="1:11" ht="25.5">
      <c r="A11" s="79">
        <f t="shared" si="0"/>
        <v>9</v>
      </c>
      <c r="B11" s="57" t="s">
        <v>78</v>
      </c>
      <c r="C11" s="93" t="s">
        <v>49</v>
      </c>
      <c r="D11" s="58">
        <v>625</v>
      </c>
      <c r="E11" s="40">
        <f t="shared" si="1"/>
        <v>425.5555555555556</v>
      </c>
      <c r="F11" s="9">
        <f t="shared" si="2"/>
        <v>14</v>
      </c>
      <c r="G11" s="43">
        <v>226</v>
      </c>
      <c r="H11" s="40">
        <f t="shared" si="3"/>
        <v>684.1269841269841</v>
      </c>
      <c r="I11" s="9">
        <f t="shared" si="4"/>
        <v>9</v>
      </c>
      <c r="J11" s="40">
        <f t="shared" si="5"/>
        <v>1109.6825396825398</v>
      </c>
      <c r="K11" s="9">
        <f t="shared" si="6"/>
        <v>9</v>
      </c>
    </row>
    <row r="12" spans="1:11" ht="38.25">
      <c r="A12" s="79">
        <f t="shared" si="0"/>
        <v>10</v>
      </c>
      <c r="B12" s="57" t="s">
        <v>113</v>
      </c>
      <c r="C12" s="87" t="s">
        <v>103</v>
      </c>
      <c r="D12" s="58">
        <v>695</v>
      </c>
      <c r="E12" s="40">
        <f t="shared" si="1"/>
        <v>347.77777777777777</v>
      </c>
      <c r="F12" s="9">
        <f t="shared" si="2"/>
        <v>20</v>
      </c>
      <c r="G12" s="10">
        <v>185</v>
      </c>
      <c r="H12" s="40">
        <f t="shared" si="3"/>
        <v>749.2063492063492</v>
      </c>
      <c r="I12" s="9">
        <f t="shared" si="4"/>
        <v>6</v>
      </c>
      <c r="J12" s="40">
        <f t="shared" si="5"/>
        <v>1096.984126984127</v>
      </c>
      <c r="K12" s="9">
        <f t="shared" si="6"/>
        <v>10</v>
      </c>
    </row>
    <row r="13" spans="1:11" ht="38.25">
      <c r="A13" s="79">
        <f t="shared" si="0"/>
        <v>11</v>
      </c>
      <c r="B13" s="57" t="s">
        <v>84</v>
      </c>
      <c r="C13" s="88" t="s">
        <v>85</v>
      </c>
      <c r="D13" s="10">
        <v>475</v>
      </c>
      <c r="E13" s="40">
        <f t="shared" si="1"/>
        <v>592.2222222222223</v>
      </c>
      <c r="F13" s="9">
        <f t="shared" si="2"/>
        <v>7</v>
      </c>
      <c r="G13" s="10">
        <v>546</v>
      </c>
      <c r="H13" s="40">
        <f t="shared" si="3"/>
        <v>176.19047619047618</v>
      </c>
      <c r="I13" s="9">
        <f t="shared" si="4"/>
        <v>17</v>
      </c>
      <c r="J13" s="40">
        <f t="shared" si="5"/>
        <v>768.4126984126984</v>
      </c>
      <c r="K13" s="9">
        <f t="shared" si="6"/>
        <v>11</v>
      </c>
    </row>
    <row r="14" spans="1:11" ht="25.5">
      <c r="A14" s="79">
        <f t="shared" si="0"/>
        <v>12</v>
      </c>
      <c r="B14" s="57" t="s">
        <v>111</v>
      </c>
      <c r="C14" s="87" t="s">
        <v>92</v>
      </c>
      <c r="D14" s="58" t="s">
        <v>55</v>
      </c>
      <c r="E14" s="40">
        <f t="shared" si="1"/>
        <v>0</v>
      </c>
      <c r="F14" s="9">
        <f t="shared" si="2"/>
        <v>32</v>
      </c>
      <c r="G14" s="43">
        <v>195</v>
      </c>
      <c r="H14" s="40">
        <f t="shared" si="3"/>
        <v>733.3333333333333</v>
      </c>
      <c r="I14" s="9">
        <f t="shared" si="4"/>
        <v>7</v>
      </c>
      <c r="J14" s="40">
        <f t="shared" si="5"/>
        <v>733.3333333333333</v>
      </c>
      <c r="K14" s="9">
        <f t="shared" si="6"/>
        <v>12</v>
      </c>
    </row>
    <row r="15" spans="1:11" ht="38.25">
      <c r="A15" s="79">
        <f t="shared" si="0"/>
        <v>13</v>
      </c>
      <c r="B15" s="56" t="s">
        <v>117</v>
      </c>
      <c r="C15" s="87" t="s">
        <v>49</v>
      </c>
      <c r="D15" s="58">
        <v>678</v>
      </c>
      <c r="E15" s="40">
        <f t="shared" si="1"/>
        <v>366.6666666666667</v>
      </c>
      <c r="F15" s="9">
        <f t="shared" si="2"/>
        <v>18</v>
      </c>
      <c r="G15" s="43">
        <v>460</v>
      </c>
      <c r="H15" s="40">
        <f t="shared" si="3"/>
        <v>312.69841269841265</v>
      </c>
      <c r="I15" s="9">
        <f t="shared" si="4"/>
        <v>12</v>
      </c>
      <c r="J15" s="40">
        <f t="shared" si="5"/>
        <v>679.3650793650793</v>
      </c>
      <c r="K15" s="9">
        <f t="shared" si="6"/>
        <v>13</v>
      </c>
    </row>
    <row r="16" spans="1:11" ht="25.5">
      <c r="A16" s="79">
        <f t="shared" si="0"/>
        <v>14</v>
      </c>
      <c r="B16" s="82" t="s">
        <v>93</v>
      </c>
      <c r="C16" s="87" t="s">
        <v>83</v>
      </c>
      <c r="D16" s="58">
        <v>670</v>
      </c>
      <c r="E16" s="40">
        <f t="shared" si="1"/>
        <v>375.5555555555556</v>
      </c>
      <c r="F16" s="9">
        <f t="shared" si="2"/>
        <v>17</v>
      </c>
      <c r="G16" s="43">
        <v>509</v>
      </c>
      <c r="H16" s="40">
        <f t="shared" si="3"/>
        <v>234.9206349206349</v>
      </c>
      <c r="I16" s="9">
        <f t="shared" si="4"/>
        <v>13</v>
      </c>
      <c r="J16" s="40">
        <f t="shared" si="5"/>
        <v>610.4761904761905</v>
      </c>
      <c r="K16" s="9">
        <f t="shared" si="6"/>
        <v>14</v>
      </c>
    </row>
    <row r="17" spans="1:11" ht="25.5">
      <c r="A17" s="79">
        <f t="shared" si="0"/>
        <v>15</v>
      </c>
      <c r="B17" s="57" t="s">
        <v>79</v>
      </c>
      <c r="C17" s="91" t="s">
        <v>80</v>
      </c>
      <c r="D17" s="58">
        <v>460</v>
      </c>
      <c r="E17" s="40">
        <f t="shared" si="1"/>
        <v>608.8888888888889</v>
      </c>
      <c r="F17" s="9">
        <f t="shared" si="2"/>
        <v>6</v>
      </c>
      <c r="G17" s="43">
        <v>660</v>
      </c>
      <c r="H17" s="40">
        <v>1</v>
      </c>
      <c r="I17" s="9">
        <f t="shared" si="4"/>
        <v>21</v>
      </c>
      <c r="J17" s="40">
        <f t="shared" si="5"/>
        <v>609.8888888888889</v>
      </c>
      <c r="K17" s="9">
        <f t="shared" si="6"/>
        <v>15</v>
      </c>
    </row>
    <row r="18" spans="1:11" ht="25.5">
      <c r="A18" s="79">
        <f t="shared" si="0"/>
        <v>16</v>
      </c>
      <c r="B18" s="57" t="s">
        <v>98</v>
      </c>
      <c r="C18" s="87" t="s">
        <v>80</v>
      </c>
      <c r="D18" s="58">
        <v>627</v>
      </c>
      <c r="E18" s="40">
        <f t="shared" si="1"/>
        <v>423.33333333333337</v>
      </c>
      <c r="F18" s="9">
        <f t="shared" si="2"/>
        <v>15</v>
      </c>
      <c r="G18" s="43">
        <v>542</v>
      </c>
      <c r="H18" s="40">
        <f>IF(G18&lt;&gt;"",IF(ISNUMBER(G18),MAX(1000/TDE2*(TDE2-G18+MIN(G:G)),0),0),"")</f>
        <v>182.53968253968253</v>
      </c>
      <c r="I18" s="9">
        <f t="shared" si="4"/>
        <v>16</v>
      </c>
      <c r="J18" s="40">
        <f t="shared" si="5"/>
        <v>605.8730158730159</v>
      </c>
      <c r="K18" s="9">
        <f t="shared" si="6"/>
        <v>16</v>
      </c>
    </row>
    <row r="19" spans="1:11" ht="27.75" customHeight="1">
      <c r="A19" s="79">
        <f t="shared" si="0"/>
        <v>17</v>
      </c>
      <c r="B19" s="59" t="s">
        <v>108</v>
      </c>
      <c r="C19" s="87" t="s">
        <v>109</v>
      </c>
      <c r="D19" s="58">
        <v>640</v>
      </c>
      <c r="E19" s="40">
        <f t="shared" si="1"/>
        <v>408.8888888888889</v>
      </c>
      <c r="F19" s="9">
        <f t="shared" si="2"/>
        <v>16</v>
      </c>
      <c r="G19" s="10">
        <v>535</v>
      </c>
      <c r="H19" s="40">
        <f>IF(G19&lt;&gt;"",IF(ISNUMBER(G19),MAX(1000/TDE2*(TDE2-G19+MIN(G:G)),0),0),"")</f>
        <v>193.65079365079364</v>
      </c>
      <c r="I19" s="9">
        <f t="shared" si="4"/>
        <v>15</v>
      </c>
      <c r="J19" s="40">
        <f t="shared" si="5"/>
        <v>602.5396825396825</v>
      </c>
      <c r="K19" s="9">
        <f t="shared" si="6"/>
        <v>17</v>
      </c>
    </row>
    <row r="20" spans="1:11" ht="25.5">
      <c r="A20" s="79">
        <f t="shared" si="0"/>
        <v>18</v>
      </c>
      <c r="B20" s="85" t="s">
        <v>101</v>
      </c>
      <c r="C20" s="90" t="s">
        <v>92</v>
      </c>
      <c r="D20" s="78">
        <v>600</v>
      </c>
      <c r="E20" s="40">
        <f t="shared" si="1"/>
        <v>453.33333333333337</v>
      </c>
      <c r="F20" s="9">
        <f t="shared" si="2"/>
        <v>11</v>
      </c>
      <c r="G20" s="86" t="s">
        <v>175</v>
      </c>
      <c r="H20" s="40">
        <f>IF(G20&lt;&gt;"",IF(ISNUMBER(G20),MAX(1000/TDE2*(TDE2-G20+MIN(G:G)),0),0),"")</f>
        <v>0</v>
      </c>
      <c r="I20" s="9" t="s">
        <v>175</v>
      </c>
      <c r="J20" s="40">
        <f t="shared" si="5"/>
        <v>453.33333333333337</v>
      </c>
      <c r="K20" s="9">
        <f t="shared" si="6"/>
        <v>18</v>
      </c>
    </row>
    <row r="21" spans="1:11" ht="25.5">
      <c r="A21" s="79">
        <f t="shared" si="0"/>
        <v>19</v>
      </c>
      <c r="B21" s="57" t="s">
        <v>89</v>
      </c>
      <c r="C21" s="87" t="s">
        <v>50</v>
      </c>
      <c r="D21" s="58">
        <v>609</v>
      </c>
      <c r="E21" s="40">
        <f t="shared" si="1"/>
        <v>443.33333333333337</v>
      </c>
      <c r="F21" s="9">
        <f t="shared" si="2"/>
        <v>12</v>
      </c>
      <c r="G21" s="43">
        <v>680</v>
      </c>
      <c r="H21" s="40">
        <v>1</v>
      </c>
      <c r="I21" s="9">
        <f>IF(H21&lt;&gt;"",RANK(H21,H:H),"")</f>
        <v>21</v>
      </c>
      <c r="J21" s="40">
        <f t="shared" si="5"/>
        <v>444.33333333333337</v>
      </c>
      <c r="K21" s="9">
        <f t="shared" si="6"/>
        <v>19</v>
      </c>
    </row>
    <row r="22" spans="1:11" ht="25.5">
      <c r="A22" s="79">
        <f t="shared" si="0"/>
        <v>20</v>
      </c>
      <c r="B22" s="57" t="s">
        <v>91</v>
      </c>
      <c r="C22" s="87" t="s">
        <v>92</v>
      </c>
      <c r="D22" s="58">
        <v>620</v>
      </c>
      <c r="E22" s="40">
        <f t="shared" si="1"/>
        <v>431.11111111111114</v>
      </c>
      <c r="F22" s="9">
        <f t="shared" si="2"/>
        <v>13</v>
      </c>
      <c r="G22" s="10">
        <v>665</v>
      </c>
      <c r="H22" s="40">
        <v>1</v>
      </c>
      <c r="I22" s="9">
        <f>IF(H22&lt;&gt;"",RANK(H22,H:H),"")</f>
        <v>21</v>
      </c>
      <c r="J22" s="40">
        <f t="shared" si="5"/>
        <v>432.11111111111114</v>
      </c>
      <c r="K22" s="9">
        <f t="shared" si="6"/>
        <v>20</v>
      </c>
    </row>
    <row r="23" spans="1:11" ht="25.5" customHeight="1">
      <c r="A23" s="79">
        <f t="shared" si="0"/>
        <v>23</v>
      </c>
      <c r="B23" s="42" t="s">
        <v>82</v>
      </c>
      <c r="C23" s="87" t="s">
        <v>83</v>
      </c>
      <c r="D23" s="10">
        <v>720</v>
      </c>
      <c r="E23" s="40">
        <f t="shared" si="1"/>
        <v>320</v>
      </c>
      <c r="F23" s="9">
        <f t="shared" si="2"/>
        <v>22</v>
      </c>
      <c r="G23" s="10">
        <v>628</v>
      </c>
      <c r="H23" s="40">
        <v>1</v>
      </c>
      <c r="I23" s="9">
        <f>IF(H23&lt;&gt;"",RANK(H23,H:H),"")</f>
        <v>21</v>
      </c>
      <c r="J23" s="40">
        <f t="shared" si="5"/>
        <v>321</v>
      </c>
      <c r="K23" s="9">
        <f t="shared" si="6"/>
        <v>23</v>
      </c>
    </row>
    <row r="24" spans="1:11" ht="25.5">
      <c r="A24" s="79">
        <f t="shared" si="0"/>
        <v>21</v>
      </c>
      <c r="B24" s="57" t="s">
        <v>97</v>
      </c>
      <c r="C24" s="87" t="s">
        <v>80</v>
      </c>
      <c r="D24" s="58">
        <v>685</v>
      </c>
      <c r="E24" s="40">
        <f t="shared" si="1"/>
        <v>358.8888888888889</v>
      </c>
      <c r="F24" s="9">
        <f t="shared" si="2"/>
        <v>19</v>
      </c>
      <c r="G24" s="10">
        <v>666</v>
      </c>
      <c r="H24" s="40">
        <v>1</v>
      </c>
      <c r="I24" s="9">
        <f>IF(H24&lt;&gt;"",RANK(H24,H:H),"")</f>
        <v>21</v>
      </c>
      <c r="J24" s="40">
        <f t="shared" si="5"/>
        <v>359.8888888888889</v>
      </c>
      <c r="K24" s="9">
        <f t="shared" si="6"/>
        <v>21</v>
      </c>
    </row>
    <row r="25" spans="1:11" ht="25.5">
      <c r="A25" s="79">
        <f t="shared" si="0"/>
        <v>22</v>
      </c>
      <c r="B25" s="57" t="s">
        <v>100</v>
      </c>
      <c r="C25" s="87" t="s">
        <v>50</v>
      </c>
      <c r="D25" s="58">
        <v>716</v>
      </c>
      <c r="E25" s="40">
        <f t="shared" si="1"/>
        <v>324.44444444444446</v>
      </c>
      <c r="F25" s="9">
        <f t="shared" si="2"/>
        <v>21</v>
      </c>
      <c r="G25" s="10" t="s">
        <v>55</v>
      </c>
      <c r="H25" s="40">
        <f>IF(G25&lt;&gt;"",IF(ISNUMBER(G25),MAX(1000/TDE2*(TDE2-G25+MIN(G:G)),0),0),"")</f>
        <v>0</v>
      </c>
      <c r="I25" s="9" t="s">
        <v>55</v>
      </c>
      <c r="J25" s="40">
        <f t="shared" si="5"/>
        <v>324.44444444444446</v>
      </c>
      <c r="K25" s="9">
        <f t="shared" si="6"/>
        <v>22</v>
      </c>
    </row>
    <row r="26" spans="1:11" ht="25.5" customHeight="1">
      <c r="A26" s="79">
        <f t="shared" si="0"/>
        <v>24</v>
      </c>
      <c r="B26" s="57" t="s">
        <v>116</v>
      </c>
      <c r="C26" s="87" t="s">
        <v>57</v>
      </c>
      <c r="D26" s="43">
        <v>960</v>
      </c>
      <c r="E26" s="40">
        <f t="shared" si="1"/>
        <v>53.333333333333336</v>
      </c>
      <c r="F26" s="9">
        <f t="shared" si="2"/>
        <v>31</v>
      </c>
      <c r="G26" s="43">
        <v>514</v>
      </c>
      <c r="H26" s="40">
        <f>IF(G26&lt;&gt;"",IF(ISNUMBER(G26),MAX(1000/TDE2*(TDE2-G26+MIN(G:G)),0),0),"")</f>
        <v>226.98412698412696</v>
      </c>
      <c r="I26" s="9">
        <f>IF(H26&lt;&gt;"",RANK(H26,H:H),"")</f>
        <v>14</v>
      </c>
      <c r="J26" s="40">
        <f t="shared" si="5"/>
        <v>280.3174603174603</v>
      </c>
      <c r="K26" s="9">
        <f t="shared" si="6"/>
        <v>24</v>
      </c>
    </row>
    <row r="27" spans="1:11" ht="25.5">
      <c r="A27" s="79">
        <f t="shared" si="0"/>
        <v>25</v>
      </c>
      <c r="B27" s="57" t="s">
        <v>94</v>
      </c>
      <c r="C27" s="87" t="s">
        <v>83</v>
      </c>
      <c r="D27" s="58">
        <v>870</v>
      </c>
      <c r="E27" s="40">
        <f t="shared" si="1"/>
        <v>153.33333333333334</v>
      </c>
      <c r="F27" s="9">
        <f t="shared" si="2"/>
        <v>27</v>
      </c>
      <c r="G27" s="43">
        <v>585</v>
      </c>
      <c r="H27" s="40">
        <f>IF(G27&lt;&gt;"",IF(ISNUMBER(G27),MAX(1000/TDE2*(TDE2-G27+MIN(G:G)),0),0),"")</f>
        <v>114.28571428571428</v>
      </c>
      <c r="I27" s="9">
        <f>IF(H27&lt;&gt;"",RANK(H27,H:H),"")</f>
        <v>18</v>
      </c>
      <c r="J27" s="40">
        <f t="shared" si="5"/>
        <v>267.6190476190476</v>
      </c>
      <c r="K27" s="9">
        <f t="shared" si="6"/>
        <v>25</v>
      </c>
    </row>
    <row r="28" spans="1:11" ht="38.25">
      <c r="A28" s="79">
        <f t="shared" si="0"/>
        <v>26</v>
      </c>
      <c r="B28" s="42" t="s">
        <v>87</v>
      </c>
      <c r="C28" s="87" t="s">
        <v>88</v>
      </c>
      <c r="D28" s="10">
        <v>810</v>
      </c>
      <c r="E28" s="40">
        <f t="shared" si="1"/>
        <v>220</v>
      </c>
      <c r="F28" s="9">
        <f t="shared" si="2"/>
        <v>23</v>
      </c>
      <c r="G28" s="10" t="s">
        <v>55</v>
      </c>
      <c r="H28" s="40">
        <f>IF(G28&lt;&gt;"",IF(ISNUMBER(G28),MAX(1000/TDE2*(TDE2-G28+MIN(G:G)),0),0),"")</f>
        <v>0</v>
      </c>
      <c r="I28" s="9" t="s">
        <v>55</v>
      </c>
      <c r="J28" s="40">
        <f t="shared" si="5"/>
        <v>220</v>
      </c>
      <c r="K28" s="9">
        <f t="shared" si="6"/>
        <v>26</v>
      </c>
    </row>
    <row r="29" spans="1:11" ht="25.5">
      <c r="A29" s="79">
        <f t="shared" si="0"/>
        <v>26</v>
      </c>
      <c r="B29" s="57" t="s">
        <v>174</v>
      </c>
      <c r="C29" s="77" t="s">
        <v>51</v>
      </c>
      <c r="D29" s="58">
        <v>810</v>
      </c>
      <c r="E29" s="40">
        <f t="shared" si="1"/>
        <v>220</v>
      </c>
      <c r="F29" s="9">
        <f t="shared" si="2"/>
        <v>23</v>
      </c>
      <c r="G29" s="43" t="s">
        <v>55</v>
      </c>
      <c r="H29" s="40">
        <f>IF(G29&lt;&gt;"",IF(ISNUMBER(G29),MAX(1000/TDE2*(TDE2-G29+MIN(G:G)),0),0),"")</f>
        <v>0</v>
      </c>
      <c r="I29" s="9" t="s">
        <v>55</v>
      </c>
      <c r="J29" s="40">
        <f t="shared" si="5"/>
        <v>220</v>
      </c>
      <c r="K29" s="9">
        <f t="shared" si="6"/>
        <v>26</v>
      </c>
    </row>
    <row r="30" spans="1:11" ht="38.25">
      <c r="A30" s="79">
        <f t="shared" si="0"/>
        <v>28</v>
      </c>
      <c r="B30" s="42" t="s">
        <v>99</v>
      </c>
      <c r="C30" s="87" t="s">
        <v>49</v>
      </c>
      <c r="D30" s="10">
        <v>840</v>
      </c>
      <c r="E30" s="40">
        <f t="shared" si="1"/>
        <v>186.66666666666669</v>
      </c>
      <c r="F30" s="9">
        <f t="shared" si="2"/>
        <v>25</v>
      </c>
      <c r="G30" s="10">
        <v>685</v>
      </c>
      <c r="H30" s="40">
        <v>1</v>
      </c>
      <c r="I30" s="9">
        <f>IF(H30&lt;&gt;"",RANK(H30,H:H),"")</f>
        <v>21</v>
      </c>
      <c r="J30" s="40">
        <f t="shared" si="5"/>
        <v>187.66666666666669</v>
      </c>
      <c r="K30" s="9">
        <f t="shared" si="6"/>
        <v>28</v>
      </c>
    </row>
    <row r="31" spans="1:11" ht="25.5">
      <c r="A31" s="79">
        <f t="shared" si="0"/>
        <v>29</v>
      </c>
      <c r="B31" s="42" t="s">
        <v>104</v>
      </c>
      <c r="C31" s="87" t="s">
        <v>49</v>
      </c>
      <c r="D31" s="43">
        <v>850</v>
      </c>
      <c r="E31" s="40">
        <f t="shared" si="1"/>
        <v>175.55555555555557</v>
      </c>
      <c r="F31" s="9">
        <f t="shared" si="2"/>
        <v>26</v>
      </c>
      <c r="G31" s="43" t="s">
        <v>55</v>
      </c>
      <c r="H31" s="40">
        <f aca="true" t="shared" si="7" ref="H31:H36">IF(G31&lt;&gt;"",IF(ISNUMBER(G31),MAX(1000/TDE2*(TDE2-G31+MIN(G$1:G$65536)),0),0),"")</f>
        <v>0</v>
      </c>
      <c r="I31" s="9" t="s">
        <v>55</v>
      </c>
      <c r="J31" s="40">
        <f t="shared" si="5"/>
        <v>175.55555555555557</v>
      </c>
      <c r="K31" s="9">
        <f t="shared" si="6"/>
        <v>29</v>
      </c>
    </row>
    <row r="32" spans="1:11" ht="38.25">
      <c r="A32" s="79">
        <f t="shared" si="0"/>
        <v>30</v>
      </c>
      <c r="B32" s="42" t="s">
        <v>114</v>
      </c>
      <c r="C32" s="91" t="s">
        <v>80</v>
      </c>
      <c r="D32" s="10">
        <v>905</v>
      </c>
      <c r="E32" s="40">
        <f t="shared" si="1"/>
        <v>114.44444444444444</v>
      </c>
      <c r="F32" s="9">
        <f t="shared" si="2"/>
        <v>28</v>
      </c>
      <c r="G32" s="10">
        <v>640</v>
      </c>
      <c r="H32" s="40">
        <f t="shared" si="7"/>
        <v>26.984126984126984</v>
      </c>
      <c r="I32" s="9">
        <f>IF(H32&lt;&gt;"",RANK(H32,H:H),"")</f>
        <v>19</v>
      </c>
      <c r="J32" s="40">
        <f t="shared" si="5"/>
        <v>141.42857142857142</v>
      </c>
      <c r="K32" s="9">
        <f t="shared" si="6"/>
        <v>30</v>
      </c>
    </row>
    <row r="33" spans="1:11" ht="25.5">
      <c r="A33" s="79">
        <f t="shared" si="0"/>
        <v>31</v>
      </c>
      <c r="B33" s="57" t="s">
        <v>86</v>
      </c>
      <c r="C33" s="87" t="s">
        <v>80</v>
      </c>
      <c r="D33" s="58">
        <v>910</v>
      </c>
      <c r="E33" s="40">
        <f t="shared" si="1"/>
        <v>108.8888888888889</v>
      </c>
      <c r="F33" s="9">
        <f t="shared" si="2"/>
        <v>29</v>
      </c>
      <c r="G33" s="10" t="s">
        <v>55</v>
      </c>
      <c r="H33" s="40">
        <f t="shared" si="7"/>
        <v>0</v>
      </c>
      <c r="I33" s="9" t="s">
        <v>55</v>
      </c>
      <c r="J33" s="40">
        <f t="shared" si="5"/>
        <v>108.8888888888889</v>
      </c>
      <c r="K33" s="9">
        <f t="shared" si="6"/>
        <v>31</v>
      </c>
    </row>
    <row r="34" spans="1:11" ht="25.5">
      <c r="A34" s="79">
        <f t="shared" si="0"/>
        <v>32</v>
      </c>
      <c r="B34" s="42" t="s">
        <v>81</v>
      </c>
      <c r="C34" s="87" t="s">
        <v>49</v>
      </c>
      <c r="D34" s="10">
        <v>950</v>
      </c>
      <c r="E34" s="40">
        <f t="shared" si="1"/>
        <v>64.44444444444444</v>
      </c>
      <c r="F34" s="9">
        <f t="shared" si="2"/>
        <v>30</v>
      </c>
      <c r="G34" s="10">
        <v>643</v>
      </c>
      <c r="H34" s="40">
        <f t="shared" si="7"/>
        <v>22.22222222222222</v>
      </c>
      <c r="I34" s="9">
        <f>IF(H34&lt;&gt;"",RANK(H34,H:H),"")</f>
        <v>20</v>
      </c>
      <c r="J34" s="40">
        <f t="shared" si="5"/>
        <v>86.66666666666666</v>
      </c>
      <c r="K34" s="9">
        <f t="shared" si="6"/>
        <v>32</v>
      </c>
    </row>
    <row r="35" spans="1:11" ht="25.5">
      <c r="A35" s="79" t="str">
        <f t="shared" si="0"/>
        <v>nkl</v>
      </c>
      <c r="B35" s="57" t="s">
        <v>90</v>
      </c>
      <c r="C35" s="89" t="s">
        <v>83</v>
      </c>
      <c r="D35" s="58" t="s">
        <v>55</v>
      </c>
      <c r="E35" s="40">
        <f t="shared" si="1"/>
        <v>0</v>
      </c>
      <c r="F35" s="9" t="s">
        <v>55</v>
      </c>
      <c r="G35" s="43" t="s">
        <v>55</v>
      </c>
      <c r="H35" s="40">
        <f t="shared" si="7"/>
        <v>0</v>
      </c>
      <c r="I35" s="9" t="s">
        <v>55</v>
      </c>
      <c r="J35" s="40">
        <f t="shared" si="5"/>
        <v>0</v>
      </c>
      <c r="K35" s="9" t="s">
        <v>55</v>
      </c>
    </row>
    <row r="36" spans="1:11" ht="25.5">
      <c r="A36" s="79" t="str">
        <f t="shared" si="0"/>
        <v>nkl</v>
      </c>
      <c r="B36" s="57" t="s">
        <v>105</v>
      </c>
      <c r="C36" s="87" t="s">
        <v>106</v>
      </c>
      <c r="D36" s="58" t="s">
        <v>55</v>
      </c>
      <c r="E36" s="40">
        <f t="shared" si="1"/>
        <v>0</v>
      </c>
      <c r="F36" s="9" t="s">
        <v>55</v>
      </c>
      <c r="G36" s="43" t="s">
        <v>55</v>
      </c>
      <c r="H36" s="40">
        <f t="shared" si="7"/>
        <v>0</v>
      </c>
      <c r="I36" s="9" t="s">
        <v>55</v>
      </c>
      <c r="J36" s="40">
        <f t="shared" si="5"/>
        <v>0</v>
      </c>
      <c r="K36" s="9" t="s">
        <v>55</v>
      </c>
    </row>
    <row r="37" spans="1:42" ht="38.25">
      <c r="A37" s="55" t="s">
        <v>205</v>
      </c>
      <c r="B37" s="57" t="s">
        <v>203</v>
      </c>
      <c r="C37" s="87" t="s">
        <v>204</v>
      </c>
      <c r="D37" s="55"/>
      <c r="E37" s="40"/>
      <c r="F37" s="9" t="s">
        <v>205</v>
      </c>
      <c r="G37" s="55" t="s">
        <v>175</v>
      </c>
      <c r="H37" s="55"/>
      <c r="I37" s="55" t="s">
        <v>175</v>
      </c>
      <c r="J37" s="40"/>
      <c r="K37" s="55" t="s">
        <v>205</v>
      </c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ht="38.25">
      <c r="A38" s="55" t="s">
        <v>205</v>
      </c>
      <c r="B38" s="57" t="s">
        <v>206</v>
      </c>
      <c r="C38" s="87" t="s">
        <v>204</v>
      </c>
      <c r="D38" s="55"/>
      <c r="E38" s="40"/>
      <c r="F38" s="9" t="s">
        <v>205</v>
      </c>
      <c r="G38" s="55" t="s">
        <v>175</v>
      </c>
      <c r="H38" s="55"/>
      <c r="I38" s="55" t="s">
        <v>175</v>
      </c>
      <c r="J38" s="40"/>
      <c r="K38" s="55" t="s">
        <v>205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ht="25.5">
      <c r="A39" s="55" t="s">
        <v>205</v>
      </c>
      <c r="B39" s="57" t="s">
        <v>207</v>
      </c>
      <c r="C39" s="87" t="s">
        <v>204</v>
      </c>
      <c r="D39" s="55"/>
      <c r="E39" s="40"/>
      <c r="F39" s="9" t="s">
        <v>205</v>
      </c>
      <c r="G39" s="55" t="s">
        <v>175</v>
      </c>
      <c r="H39" s="55"/>
      <c r="I39" s="55" t="s">
        <v>175</v>
      </c>
      <c r="J39" s="40"/>
      <c r="K39" s="55" t="s">
        <v>205</v>
      </c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ht="24">
      <c r="A40" s="55" t="s">
        <v>205</v>
      </c>
      <c r="B40" s="61"/>
      <c r="C40" s="87" t="s">
        <v>208</v>
      </c>
      <c r="D40" s="55"/>
      <c r="E40" s="40"/>
      <c r="F40" s="9" t="s">
        <v>205</v>
      </c>
      <c r="G40" s="55" t="s">
        <v>175</v>
      </c>
      <c r="H40" s="55"/>
      <c r="I40" s="55" t="s">
        <v>175</v>
      </c>
      <c r="J40" s="40"/>
      <c r="K40" s="55" t="s">
        <v>205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ht="25.5">
      <c r="A41" s="55" t="s">
        <v>205</v>
      </c>
      <c r="B41" s="57" t="s">
        <v>209</v>
      </c>
      <c r="C41" s="77" t="s">
        <v>139</v>
      </c>
      <c r="D41" s="55"/>
      <c r="E41" s="40"/>
      <c r="F41" s="9" t="s">
        <v>205</v>
      </c>
      <c r="G41" s="55" t="s">
        <v>175</v>
      </c>
      <c r="H41" s="55"/>
      <c r="I41" s="55" t="s">
        <v>205</v>
      </c>
      <c r="J41" s="40"/>
      <c r="K41" s="55" t="s">
        <v>205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42" ht="38.25">
      <c r="A42" s="101" t="s">
        <v>205</v>
      </c>
      <c r="B42" s="57" t="s">
        <v>214</v>
      </c>
      <c r="C42" s="102" t="s">
        <v>92</v>
      </c>
      <c r="D42" s="55" t="s">
        <v>175</v>
      </c>
      <c r="E42" s="40"/>
      <c r="F42" s="9" t="s">
        <v>175</v>
      </c>
      <c r="G42" s="55"/>
      <c r="H42" s="55"/>
      <c r="I42" s="101" t="s">
        <v>205</v>
      </c>
      <c r="J42" s="40"/>
      <c r="K42" s="101" t="s">
        <v>205</v>
      </c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ht="38.25">
      <c r="A43" s="101" t="s">
        <v>205</v>
      </c>
      <c r="B43" s="60" t="s">
        <v>210</v>
      </c>
      <c r="C43" s="102" t="s">
        <v>92</v>
      </c>
      <c r="D43" s="55" t="s">
        <v>175</v>
      </c>
      <c r="E43" s="40"/>
      <c r="F43" s="9" t="s">
        <v>175</v>
      </c>
      <c r="G43" s="55"/>
      <c r="H43" s="55"/>
      <c r="I43" s="101" t="s">
        <v>205</v>
      </c>
      <c r="J43" s="40"/>
      <c r="K43" s="101" t="s">
        <v>205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42" ht="38.25">
      <c r="A44" s="101" t="s">
        <v>205</v>
      </c>
      <c r="B44" s="60" t="s">
        <v>211</v>
      </c>
      <c r="C44" s="102" t="s">
        <v>92</v>
      </c>
      <c r="D44" s="55" t="s">
        <v>175</v>
      </c>
      <c r="E44" s="40"/>
      <c r="F44" s="9" t="s">
        <v>175</v>
      </c>
      <c r="G44" s="55"/>
      <c r="H44" s="55"/>
      <c r="I44" s="101" t="s">
        <v>205</v>
      </c>
      <c r="J44" s="40"/>
      <c r="K44" s="101" t="s">
        <v>205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2:42" ht="12.75">
      <c r="B45" s="100"/>
      <c r="D45" s="62"/>
      <c r="E45" s="83"/>
      <c r="F45" s="84"/>
      <c r="G45" s="62"/>
      <c r="H45" s="62"/>
      <c r="I45" s="62"/>
      <c r="J45" s="83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2:42" ht="12.75">
      <c r="B46" s="100"/>
      <c r="D46" s="62"/>
      <c r="E46" s="83"/>
      <c r="F46" s="84"/>
      <c r="G46" s="62"/>
      <c r="H46" s="62"/>
      <c r="I46" s="62"/>
      <c r="J46" s="83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4:42" ht="12.75">
      <c r="D47" s="62"/>
      <c r="E47" s="83"/>
      <c r="F47" s="84"/>
      <c r="G47" s="62"/>
      <c r="H47" s="62"/>
      <c r="I47" s="62"/>
      <c r="J47" s="83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4:42" ht="12.75">
      <c r="D48" s="62"/>
      <c r="E48" s="83"/>
      <c r="F48" s="84"/>
      <c r="G48" s="62"/>
      <c r="H48" s="62"/>
      <c r="I48" s="62"/>
      <c r="J48" s="83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4:42" ht="12.75">
      <c r="D49" s="62"/>
      <c r="E49" s="83"/>
      <c r="F49" s="84"/>
      <c r="G49" s="62"/>
      <c r="H49" s="62"/>
      <c r="I49" s="62"/>
      <c r="J49" s="83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4:42" ht="12.75">
      <c r="D50" s="62"/>
      <c r="E50" s="83"/>
      <c r="F50" s="84"/>
      <c r="G50" s="62"/>
      <c r="H50" s="62"/>
      <c r="I50" s="62"/>
      <c r="J50" s="83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4:42" ht="12.75">
      <c r="D51" s="62"/>
      <c r="E51" s="83"/>
      <c r="F51" s="84"/>
      <c r="G51" s="62"/>
      <c r="H51" s="62"/>
      <c r="I51" s="62"/>
      <c r="J51" s="83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4:42" ht="12.75">
      <c r="D52" s="62"/>
      <c r="E52" s="83"/>
      <c r="F52" s="84"/>
      <c r="G52" s="62"/>
      <c r="H52" s="62"/>
      <c r="I52" s="62"/>
      <c r="J52" s="83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4:42" ht="12.75">
      <c r="D53" s="62"/>
      <c r="E53" s="83"/>
      <c r="F53" s="84"/>
      <c r="G53" s="62"/>
      <c r="H53" s="62"/>
      <c r="I53" s="62"/>
      <c r="J53" s="83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4:42" ht="12.75">
      <c r="D54" s="62"/>
      <c r="E54" s="83"/>
      <c r="F54" s="84"/>
      <c r="G54" s="62"/>
      <c r="H54" s="62"/>
      <c r="I54" s="62"/>
      <c r="J54" s="83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4:42" ht="12.75">
      <c r="D55" s="62"/>
      <c r="E55" s="83"/>
      <c r="F55" s="84"/>
      <c r="G55" s="62"/>
      <c r="H55" s="62"/>
      <c r="I55" s="62"/>
      <c r="J55" s="83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4:42" ht="12.75">
      <c r="D56" s="62"/>
      <c r="E56" s="83"/>
      <c r="F56" s="84"/>
      <c r="G56" s="62"/>
      <c r="H56" s="62"/>
      <c r="I56" s="62"/>
      <c r="J56" s="83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4:42" ht="12.75">
      <c r="D57" s="62"/>
      <c r="E57" s="83"/>
      <c r="F57" s="84"/>
      <c r="G57" s="62"/>
      <c r="H57" s="62"/>
      <c r="I57" s="62"/>
      <c r="J57" s="83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4:42" ht="12.75">
      <c r="D58" s="62"/>
      <c r="E58" s="83"/>
      <c r="F58" s="84"/>
      <c r="G58" s="62"/>
      <c r="H58" s="62"/>
      <c r="I58" s="62"/>
      <c r="J58" s="83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4:42" ht="12.75">
      <c r="D59" s="62"/>
      <c r="E59" s="83"/>
      <c r="F59" s="84"/>
      <c r="G59" s="62"/>
      <c r="H59" s="62"/>
      <c r="I59" s="62"/>
      <c r="J59" s="83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4:42" ht="12.75">
      <c r="D60" s="62"/>
      <c r="E60" s="83"/>
      <c r="F60" s="84"/>
      <c r="G60" s="62"/>
      <c r="H60" s="62"/>
      <c r="I60" s="62"/>
      <c r="J60" s="83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4:42" ht="12.75">
      <c r="D61" s="62"/>
      <c r="E61" s="83"/>
      <c r="F61" s="84"/>
      <c r="G61" s="62"/>
      <c r="H61" s="62"/>
      <c r="I61" s="62"/>
      <c r="J61" s="83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2" spans="4:42" ht="12.75">
      <c r="D62" s="62"/>
      <c r="E62" s="83"/>
      <c r="F62" s="84"/>
      <c r="G62" s="62"/>
      <c r="H62" s="62"/>
      <c r="I62" s="62"/>
      <c r="J62" s="83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4:42" ht="12.75">
      <c r="D63" s="62"/>
      <c r="E63" s="83"/>
      <c r="F63" s="84"/>
      <c r="G63" s="62"/>
      <c r="H63" s="62"/>
      <c r="I63" s="62"/>
      <c r="J63" s="83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</row>
    <row r="64" spans="4:42" ht="12.75">
      <c r="D64" s="62"/>
      <c r="E64" s="83"/>
      <c r="F64" s="84"/>
      <c r="G64" s="62"/>
      <c r="H64" s="62"/>
      <c r="I64" s="62"/>
      <c r="J64" s="83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4:42" ht="12.75">
      <c r="D65" s="62"/>
      <c r="E65" s="83"/>
      <c r="F65" s="84"/>
      <c r="G65" s="62"/>
      <c r="H65" s="62"/>
      <c r="I65" s="62"/>
      <c r="J65" s="83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4:42" ht="12.75">
      <c r="D66" s="62"/>
      <c r="E66" s="83"/>
      <c r="F66" s="84"/>
      <c r="G66" s="62"/>
      <c r="H66" s="62"/>
      <c r="I66" s="62"/>
      <c r="J66" s="83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4:42" ht="12.75">
      <c r="D67" s="62"/>
      <c r="E67" s="83"/>
      <c r="F67" s="84"/>
      <c r="G67" s="62"/>
      <c r="H67" s="62"/>
      <c r="I67" s="62"/>
      <c r="J67" s="83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4:42" ht="12.75">
      <c r="D68" s="62"/>
      <c r="E68" s="83"/>
      <c r="F68" s="84"/>
      <c r="G68" s="62"/>
      <c r="H68" s="62"/>
      <c r="I68" s="62"/>
      <c r="J68" s="83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4:42" ht="12.75">
      <c r="D69" s="62"/>
      <c r="E69" s="83"/>
      <c r="F69" s="84"/>
      <c r="G69" s="62"/>
      <c r="H69" s="62"/>
      <c r="I69" s="62"/>
      <c r="J69" s="83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</row>
    <row r="70" spans="4:42" ht="12.75">
      <c r="D70" s="62"/>
      <c r="E70" s="83"/>
      <c r="F70" s="84"/>
      <c r="G70" s="62"/>
      <c r="H70" s="62"/>
      <c r="I70" s="62"/>
      <c r="J70" s="83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4:42" ht="12.75"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4:42" ht="12.75"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</row>
    <row r="73" spans="4:42" ht="12.75"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</row>
    <row r="74" spans="4:42" ht="12.75"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</row>
    <row r="75" spans="4:42" ht="12.75"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</row>
    <row r="76" spans="4:42" ht="12.75"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  <row r="77" spans="4:42" ht="12.75"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</row>
    <row r="78" spans="4:42" ht="12.75"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</row>
    <row r="79" spans="4:42" ht="12.75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4:42" ht="12.75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4:42" ht="12.75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4:42" ht="12.75"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4:42" ht="12.75"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4:42" ht="12.75"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4:42" ht="12.75"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4:42" ht="12.75"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4:42" ht="12.75"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</row>
    <row r="88" spans="4:42" ht="12.75"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</row>
    <row r="89" spans="4:42" ht="12.75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</row>
    <row r="90" spans="4:42" ht="12.75"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</row>
    <row r="91" spans="4:42" ht="12.75"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</row>
    <row r="92" spans="4:42" ht="12.75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4:42" ht="12.75"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4:42" ht="12.75"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4:42" ht="12.75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</row>
    <row r="96" spans="4:42" ht="12.75"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</row>
    <row r="97" spans="4:42" ht="12.75"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</row>
    <row r="98" spans="4:42" ht="12.75"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</row>
    <row r="99" spans="4:42" ht="12.75"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</row>
    <row r="100" spans="4:42" ht="12.75"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</row>
    <row r="101" spans="4:42" ht="12.75"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</row>
    <row r="102" spans="4:42" ht="12.75"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</row>
    <row r="103" spans="4:42" ht="12.75"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</row>
    <row r="104" spans="4:42" ht="12.75"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</row>
    <row r="105" spans="4:42" ht="12.75"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</row>
    <row r="106" spans="4:42" ht="12.75"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</row>
    <row r="107" spans="4:42" ht="12.75"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</row>
    <row r="108" spans="4:42" ht="12.75"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</row>
    <row r="109" spans="4:42" ht="12.75"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</row>
    <row r="110" spans="4:42" ht="12.75"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</row>
    <row r="111" spans="4:42" ht="12.75"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</row>
    <row r="112" spans="4:42" ht="12.75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</row>
    <row r="113" spans="4:42" ht="12.75"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</row>
    <row r="114" spans="4:42" ht="12.75"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</row>
    <row r="115" spans="4:42" ht="12.75"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</row>
    <row r="116" spans="4:42" ht="12.75"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</row>
    <row r="117" spans="4:42" ht="12.75"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</row>
    <row r="118" spans="4:42" ht="12.75"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</row>
    <row r="119" spans="4:42" ht="12.75"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</row>
    <row r="120" spans="4:42" ht="12.75"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</row>
    <row r="121" spans="4:42" ht="12.75"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</row>
    <row r="122" spans="4:42" ht="12.75"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</row>
    <row r="123" spans="4:42" ht="12.75"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</row>
    <row r="124" spans="4:42" ht="12.75"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</row>
    <row r="125" spans="4:42" ht="12.75"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</row>
    <row r="126" spans="4:42" ht="12.75"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</row>
    <row r="127" spans="4:42" ht="12.75"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</row>
    <row r="128" spans="4:42" ht="12.75"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</row>
    <row r="129" spans="4:42" ht="12.75"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</row>
    <row r="130" spans="4:42" ht="12.75"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</row>
    <row r="131" spans="4:42" ht="12.75"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</row>
    <row r="132" spans="4:42" ht="12.75"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</row>
    <row r="133" spans="4:42" ht="12.75"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</row>
    <row r="134" spans="4:42" ht="12.75"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</row>
    <row r="135" spans="4:42" ht="12.75"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</row>
    <row r="136" spans="4:42" ht="12.75"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</row>
    <row r="137" spans="4:42" ht="12.75"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</row>
    <row r="138" spans="4:42" ht="12.75"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</row>
    <row r="139" spans="4:42" ht="12.75"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</row>
    <row r="140" spans="4:42" ht="12.75"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</row>
    <row r="141" spans="4:42" ht="12.75"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</row>
    <row r="142" spans="4:42" ht="12.75"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</row>
    <row r="143" spans="4:42" ht="12.75"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</row>
    <row r="144" spans="4:42" ht="12.75"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</row>
    <row r="145" spans="4:42" ht="12.75"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</row>
    <row r="146" spans="4:42" ht="12.75"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</row>
    <row r="147" spans="4:42" ht="12.75"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</row>
    <row r="148" spans="4:42" ht="12.75"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</row>
    <row r="149" spans="4:42" ht="12.75"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</row>
    <row r="150" spans="4:42" ht="12.75"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</row>
    <row r="151" spans="4:42" ht="12.75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</row>
    <row r="152" spans="4:42" ht="12.75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</row>
    <row r="153" spans="4:42" ht="12.75"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</row>
    <row r="154" spans="4:42" ht="12.75"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</row>
    <row r="155" spans="4:42" ht="12.75"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</row>
    <row r="156" spans="4:42" ht="12.75"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</row>
    <row r="157" spans="4:42" ht="12.75"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1" fitToWidth="1" horizontalDpi="300" verticalDpi="300" orientation="portrait" paperSize="9" scale="75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0">
      <selection activeCell="A23" sqref="A23"/>
    </sheetView>
  </sheetViews>
  <sheetFormatPr defaultColWidth="9.00390625" defaultRowHeight="12.75"/>
  <cols>
    <col min="1" max="1" width="20.25390625" style="0" customWidth="1"/>
    <col min="2" max="2" width="22.00390625" style="0" customWidth="1"/>
    <col min="3" max="3" width="10.375" style="104" customWidth="1"/>
  </cols>
  <sheetData>
    <row r="1" spans="1:3" ht="25.5" customHeight="1">
      <c r="A1" s="117" t="s">
        <v>1</v>
      </c>
      <c r="B1" s="117" t="s">
        <v>2</v>
      </c>
      <c r="C1" s="103" t="s">
        <v>9</v>
      </c>
    </row>
    <row r="2" spans="1:3" ht="36.75">
      <c r="A2" s="121"/>
      <c r="B2" s="121"/>
      <c r="C2" s="36" t="s">
        <v>15</v>
      </c>
    </row>
    <row r="3" spans="1:3" ht="25.5">
      <c r="A3" s="42" t="s">
        <v>212</v>
      </c>
      <c r="B3" s="41" t="s">
        <v>213</v>
      </c>
      <c r="C3" s="10">
        <v>375</v>
      </c>
    </row>
    <row r="4" spans="1:3" ht="12.75">
      <c r="A4" s="59" t="s">
        <v>233</v>
      </c>
      <c r="B4" s="105" t="s">
        <v>232</v>
      </c>
      <c r="C4" s="43">
        <v>15</v>
      </c>
    </row>
    <row r="5" spans="1:3" ht="24">
      <c r="A5" s="59" t="s">
        <v>215</v>
      </c>
      <c r="B5" s="93" t="s">
        <v>208</v>
      </c>
      <c r="C5" s="43">
        <v>25</v>
      </c>
    </row>
    <row r="6" spans="1:3" ht="24">
      <c r="A6" s="59" t="s">
        <v>220</v>
      </c>
      <c r="B6" s="93" t="s">
        <v>208</v>
      </c>
      <c r="C6" s="43">
        <v>25</v>
      </c>
    </row>
    <row r="7" spans="1:3" ht="24">
      <c r="A7" s="59" t="s">
        <v>221</v>
      </c>
      <c r="B7" s="93" t="s">
        <v>208</v>
      </c>
      <c r="C7" s="43">
        <v>25</v>
      </c>
    </row>
    <row r="8" spans="1:3" ht="24">
      <c r="A8" s="59" t="s">
        <v>222</v>
      </c>
      <c r="B8" s="93" t="s">
        <v>208</v>
      </c>
      <c r="C8" s="43">
        <v>25</v>
      </c>
    </row>
    <row r="9" spans="1:3" ht="24">
      <c r="A9" s="59" t="s">
        <v>216</v>
      </c>
      <c r="B9" s="93" t="s">
        <v>204</v>
      </c>
      <c r="C9" s="43">
        <v>64</v>
      </c>
    </row>
    <row r="10" spans="1:3" ht="24">
      <c r="A10" s="59" t="s">
        <v>217</v>
      </c>
      <c r="B10" s="93" t="s">
        <v>204</v>
      </c>
      <c r="C10" s="43">
        <v>64</v>
      </c>
    </row>
    <row r="11" spans="1:3" ht="24">
      <c r="A11" s="59" t="s">
        <v>218</v>
      </c>
      <c r="B11" s="93" t="s">
        <v>204</v>
      </c>
      <c r="C11" s="43">
        <v>64</v>
      </c>
    </row>
    <row r="12" spans="1:3" ht="24">
      <c r="A12" s="59" t="s">
        <v>219</v>
      </c>
      <c r="B12" s="93" t="s">
        <v>204</v>
      </c>
      <c r="C12" s="43">
        <v>64</v>
      </c>
    </row>
    <row r="13" spans="1:3" ht="24">
      <c r="A13" s="59" t="s">
        <v>223</v>
      </c>
      <c r="B13" s="93" t="s">
        <v>204</v>
      </c>
      <c r="C13" s="43">
        <v>65</v>
      </c>
    </row>
    <row r="14" spans="1:3" ht="24">
      <c r="A14" s="59" t="s">
        <v>224</v>
      </c>
      <c r="B14" s="93" t="s">
        <v>204</v>
      </c>
      <c r="C14" s="43">
        <v>65</v>
      </c>
    </row>
    <row r="15" spans="1:3" ht="24">
      <c r="A15" s="59" t="s">
        <v>225</v>
      </c>
      <c r="B15" s="93" t="s">
        <v>204</v>
      </c>
      <c r="C15" s="43">
        <v>64</v>
      </c>
    </row>
    <row r="16" spans="1:3" ht="24">
      <c r="A16" s="59" t="s">
        <v>226</v>
      </c>
      <c r="B16" s="93" t="s">
        <v>204</v>
      </c>
      <c r="C16" s="43">
        <v>64</v>
      </c>
    </row>
    <row r="17" spans="1:3" ht="25.5">
      <c r="A17" s="42" t="s">
        <v>227</v>
      </c>
      <c r="B17" s="105" t="s">
        <v>228</v>
      </c>
      <c r="C17" s="43">
        <v>90</v>
      </c>
    </row>
    <row r="18" spans="1:3" ht="38.25">
      <c r="A18" s="42" t="s">
        <v>214</v>
      </c>
      <c r="B18" s="42" t="s">
        <v>92</v>
      </c>
      <c r="C18" s="10">
        <v>5</v>
      </c>
    </row>
    <row r="19" spans="1:3" ht="38.25">
      <c r="A19" s="59" t="s">
        <v>211</v>
      </c>
      <c r="B19" s="42" t="s">
        <v>92</v>
      </c>
      <c r="C19" s="43">
        <v>0</v>
      </c>
    </row>
    <row r="20" spans="1:3" ht="38.25">
      <c r="A20" s="59" t="s">
        <v>210</v>
      </c>
      <c r="B20" s="42" t="s">
        <v>92</v>
      </c>
      <c r="C20" s="43">
        <v>20</v>
      </c>
    </row>
    <row r="21" spans="1:3" ht="12.75">
      <c r="A21" s="59" t="s">
        <v>229</v>
      </c>
      <c r="B21" s="105" t="s">
        <v>139</v>
      </c>
      <c r="C21" s="43">
        <v>60</v>
      </c>
    </row>
    <row r="22" spans="1:3" ht="25.5">
      <c r="A22" s="59" t="s">
        <v>230</v>
      </c>
      <c r="B22" s="105" t="s">
        <v>139</v>
      </c>
      <c r="C22" s="43">
        <v>190</v>
      </c>
    </row>
    <row r="23" spans="1:3" ht="12.75">
      <c r="A23" s="59" t="s">
        <v>231</v>
      </c>
      <c r="B23" s="105" t="s">
        <v>139</v>
      </c>
      <c r="C23" s="43">
        <v>60</v>
      </c>
    </row>
  </sheetData>
  <sheetProtection/>
  <mergeCells count="2">
    <mergeCell ref="A1:A2"/>
    <mergeCell ref="B1:B2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G14" sqref="G14"/>
    </sheetView>
  </sheetViews>
  <sheetFormatPr defaultColWidth="9.00390625" defaultRowHeight="12.75"/>
  <cols>
    <col min="9" max="12" width="0" style="0" hidden="1" customWidth="1"/>
  </cols>
  <sheetData>
    <row r="1" spans="1:12" ht="12.75">
      <c r="A1" s="125" t="s">
        <v>3</v>
      </c>
      <c r="B1" s="126"/>
      <c r="C1" s="127" t="s">
        <v>4</v>
      </c>
      <c r="D1" s="128"/>
      <c r="E1" s="129" t="s">
        <v>18</v>
      </c>
      <c r="F1" s="130"/>
      <c r="G1" s="131" t="s">
        <v>19</v>
      </c>
      <c r="H1" s="132"/>
      <c r="I1" s="122" t="s">
        <v>21</v>
      </c>
      <c r="J1" s="123"/>
      <c r="K1" s="124" t="s">
        <v>40</v>
      </c>
      <c r="L1" s="124"/>
    </row>
    <row r="2" spans="1:12" ht="12.75">
      <c r="A2" s="44" t="s">
        <v>5</v>
      </c>
      <c r="B2" s="44">
        <v>900</v>
      </c>
      <c r="C2" s="45" t="s">
        <v>5</v>
      </c>
      <c r="D2" s="45">
        <v>1260</v>
      </c>
      <c r="E2" s="46" t="s">
        <v>5</v>
      </c>
      <c r="F2" s="46">
        <v>630</v>
      </c>
      <c r="G2" s="47" t="s">
        <v>5</v>
      </c>
      <c r="H2" s="47">
        <v>900</v>
      </c>
      <c r="I2" s="48" t="s">
        <v>5</v>
      </c>
      <c r="J2" s="48"/>
      <c r="K2" s="81" t="s">
        <v>5</v>
      </c>
      <c r="L2" s="81"/>
    </row>
    <row r="3" spans="1:12" ht="12.75">
      <c r="A3" s="44" t="s">
        <v>6</v>
      </c>
      <c r="B3" s="44">
        <v>1440</v>
      </c>
      <c r="C3" s="45" t="s">
        <v>6</v>
      </c>
      <c r="D3" s="45">
        <v>900</v>
      </c>
      <c r="E3" s="46" t="s">
        <v>6</v>
      </c>
      <c r="F3" s="46">
        <v>1350</v>
      </c>
      <c r="G3" s="47" t="s">
        <v>6</v>
      </c>
      <c r="H3" s="47">
        <v>630</v>
      </c>
      <c r="I3" s="48"/>
      <c r="J3" s="48"/>
      <c r="K3" s="81"/>
      <c r="L3" s="81"/>
    </row>
    <row r="4" spans="1:12" ht="12.75">
      <c r="A4" s="44" t="s">
        <v>7</v>
      </c>
      <c r="B4" s="44"/>
      <c r="C4" s="45" t="s">
        <v>7</v>
      </c>
      <c r="D4" s="45"/>
      <c r="E4" s="46" t="s">
        <v>7</v>
      </c>
      <c r="F4" s="46"/>
      <c r="G4" s="47" t="s">
        <v>7</v>
      </c>
      <c r="H4" s="47"/>
      <c r="I4" s="48"/>
      <c r="J4" s="48"/>
      <c r="K4" s="81"/>
      <c r="L4" s="81"/>
    </row>
    <row r="5" spans="1:12" ht="12.75">
      <c r="A5" s="44" t="s">
        <v>8</v>
      </c>
      <c r="B5" s="44"/>
      <c r="C5" s="45" t="s">
        <v>8</v>
      </c>
      <c r="D5" s="45"/>
      <c r="E5" s="46" t="s">
        <v>8</v>
      </c>
      <c r="F5" s="46"/>
      <c r="G5" s="47" t="s">
        <v>8</v>
      </c>
      <c r="H5" s="47"/>
      <c r="I5" s="48"/>
      <c r="J5" s="48"/>
      <c r="K5" s="81"/>
      <c r="L5" s="81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Gdula</cp:lastModifiedBy>
  <cp:lastPrinted>2009-03-22T17:00:13Z</cp:lastPrinted>
  <dcterms:created xsi:type="dcterms:W3CDTF">1998-06-05T10:25:00Z</dcterms:created>
  <dcterms:modified xsi:type="dcterms:W3CDTF">2009-04-04T20:49:49Z</dcterms:modified>
  <cp:category/>
  <cp:version/>
  <cp:contentType/>
  <cp:contentStatus/>
</cp:coreProperties>
</file>