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5" windowWidth="9720" windowHeight="6225" tabRatio="601" activeTab="0"/>
  </bookViews>
  <sheets>
    <sheet name="PROTOKÓŁ" sheetId="1" r:id="rId1"/>
    <sheet name="TS" sheetId="2" r:id="rId2"/>
    <sheet name="TJ" sheetId="3" r:id="rId3"/>
    <sheet name="TM" sheetId="4" r:id="rId4"/>
    <sheet name="TD" sheetId="5" r:id="rId5"/>
    <sheet name="TN" sheetId="6" r:id="rId6"/>
    <sheet name="Stałe" sheetId="7" r:id="rId7"/>
    <sheet name="Arkusz1" sheetId="8" r:id="rId8"/>
  </sheets>
  <definedNames>
    <definedName name="_xlnm.Print_Area" localSheetId="2">'TJ'!$A:$P</definedName>
    <definedName name="_xlnm.Print_Area" localSheetId="1">'TS'!$A:$P</definedName>
    <definedName name="TDE1">'Stałe'!$H$2</definedName>
    <definedName name="TDE2">'Stałe'!$H$3</definedName>
    <definedName name="TDE3">'Stałe'!$H$4</definedName>
    <definedName name="TDE4">'Stałe'!$H$5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'Stałe'!$J$2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<sst xmlns="http://schemas.openxmlformats.org/spreadsheetml/2006/main" count="311" uniqueCount="176">
  <si>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</si>
  <si>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</si>
  <si>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</si>
  <si>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</si>
  <si>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</si>
  <si>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</si>
  <si>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</si>
  <si>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</si>
  <si>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</si>
  <si>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</si>
  <si>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</si>
  <si>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</si>
  <si>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</si>
  <si>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</si>
  <si>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</si>
  <si>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</si>
  <si>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</si>
  <si>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</si>
  <si>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</si>
  <si>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TM</t>
  </si>
  <si>
    <t>TD</t>
  </si>
  <si>
    <t>Klub</t>
  </si>
  <si>
    <t>TP</t>
  </si>
  <si>
    <t>punkty przeli-
czeniowe</t>
  </si>
  <si>
    <t>TN</t>
  </si>
  <si>
    <t xml:space="preserve">SKKT Wleń </t>
  </si>
  <si>
    <t>KTK "Łapiguz" Siedlęcin</t>
  </si>
  <si>
    <t>Gimnazja SP 2 Lwówek Śląski</t>
  </si>
  <si>
    <t xml:space="preserve">SKKT WLEŃ </t>
  </si>
  <si>
    <t xml:space="preserve">PTSM  Lubań </t>
  </si>
  <si>
    <t xml:space="preserve">"EKO-GRYFIKI" Gryfów Śl. </t>
  </si>
  <si>
    <t xml:space="preserve">Maciej Guzy                  Szymon Dołasiński             Michał Watras </t>
  </si>
  <si>
    <t>Dominika Polesiak              Oskar Kotowicz</t>
  </si>
  <si>
    <t>Gimnazjum Bolków</t>
  </si>
  <si>
    <t>1.</t>
  </si>
  <si>
    <t>2.</t>
  </si>
  <si>
    <t>3.</t>
  </si>
  <si>
    <t>S.P Radogoszcz</t>
  </si>
  <si>
    <r>
      <t xml:space="preserve">            </t>
    </r>
    <r>
      <rPr>
        <sz val="10"/>
        <rFont val="Arial CE"/>
        <family val="0"/>
      </rPr>
      <t xml:space="preserve"> S.P  Radogoszcz</t>
    </r>
  </si>
  <si>
    <t xml:space="preserve">                   PTTK Strzelin</t>
  </si>
  <si>
    <t xml:space="preserve"> Mikołaj Rink</t>
  </si>
  <si>
    <t>Przemysław Szałaj              Michał Hertig</t>
  </si>
  <si>
    <t>Łukasz Szymański                    Rafał Szałaj</t>
  </si>
  <si>
    <t>Bartosz Zawisza                      Wojciech Jagiełka</t>
  </si>
  <si>
    <t>MLKS "Echo" Twardogóra</t>
  </si>
  <si>
    <t xml:space="preserve">    MLKS "Echo" Twardogóra</t>
  </si>
  <si>
    <t xml:space="preserve"> Jacek Wieszaczewski                  Bartłomiej Mazan </t>
  </si>
  <si>
    <t xml:space="preserve">PTTK Strzelin                  "Wiking" Szczecin </t>
  </si>
  <si>
    <t>Patrycja Brzuchalska              Angelika Solenta</t>
  </si>
  <si>
    <t>Jakub Duda</t>
  </si>
  <si>
    <t>Marek  Wąsowski                     Maciej  Konieczko</t>
  </si>
  <si>
    <t>Tadeusz Sławiński                     Łukasz Popko</t>
  </si>
  <si>
    <t>Waldemar Rink         Krzysztof  Sudomlak</t>
  </si>
  <si>
    <t xml:space="preserve">Kacper Leszczyński              Anita Dudek </t>
  </si>
  <si>
    <t>Paulina Karpowicz             Katarzyna Hapanowicz</t>
  </si>
  <si>
    <t>Paweł Mazur</t>
  </si>
  <si>
    <t>Dawid Leszczyński                Justyna Zatorska</t>
  </si>
  <si>
    <t>Agata Rogowska                  Katarzyna Czujko</t>
  </si>
  <si>
    <t xml:space="preserve">Krystian Wawrzynowicz              Piotr Półćwiartek </t>
  </si>
  <si>
    <t>Maciej Deptuła                   Rafał Kidaj</t>
  </si>
  <si>
    <t xml:space="preserve">Sławomir Śzmidt                 Patryk Dziedziejko </t>
  </si>
  <si>
    <t xml:space="preserve">      Gimnazja SP 2 Lwówek Śląski</t>
  </si>
  <si>
    <t xml:space="preserve">     Gimnazja SP 2 Lwówek Śląski</t>
  </si>
  <si>
    <t xml:space="preserve">    Gimnazja SP 2 Lwówek Śląski</t>
  </si>
  <si>
    <t xml:space="preserve">   Gimnazja SP 2 Lwówek Śląski</t>
  </si>
  <si>
    <t xml:space="preserve">  "Wiking" Szczecin                                               MKKT Bogatynia                                              </t>
  </si>
  <si>
    <t xml:space="preserve">Pauina Siwko                        Agata Fik </t>
  </si>
  <si>
    <t xml:space="preserve">Dawid Gorczyca                   Sandra Gorczyca                 </t>
  </si>
  <si>
    <t>KTP "NIUTEK" Lwówek Śl.</t>
  </si>
  <si>
    <t xml:space="preserve">Anna Wróblewska                   Kaja Kowalska      </t>
  </si>
  <si>
    <t>Piotr Ruta                          Paweł Chronowski</t>
  </si>
  <si>
    <t xml:space="preserve">         MZS Świeradów Zdrój</t>
  </si>
  <si>
    <t xml:space="preserve">Kamila Fierkowicz               Monika Brzostowska          </t>
  </si>
  <si>
    <t>Gabriela Wojsa                    Michał Golanowski</t>
  </si>
  <si>
    <t>Marcin Romanowicz                 Dawid Burawski</t>
  </si>
  <si>
    <t>Nikola Lewandowska               Marta Jabłonowska</t>
  </si>
  <si>
    <t xml:space="preserve">Klaudia Kaczmarczyk                 Natalia Żółtek </t>
  </si>
  <si>
    <t>Michał Palbow                        Jakub Palbow</t>
  </si>
  <si>
    <t>Marcin Ziemniak                     Kacper Żabski                      Kacper Roskowiński</t>
  </si>
  <si>
    <t xml:space="preserve">INO-TOP PTSM Zgorzelec </t>
  </si>
  <si>
    <t>Karolina Dąbrowska                      Kamila Jałocha                       Dominika Zasadzińska</t>
  </si>
  <si>
    <t>Maciej Pas                             Wojciech Łopato</t>
  </si>
  <si>
    <t>" Orientop" Wrocław</t>
  </si>
  <si>
    <t>Agnieszka Taraziewicz                      Paulina Taraziewicz</t>
  </si>
  <si>
    <t>Patryk Olkowski                     Daniel Olkowski                                     Oskar Nogal</t>
  </si>
  <si>
    <t>Lena Markowska                      Sara Kotlarek                                    Izabela Figa</t>
  </si>
  <si>
    <t xml:space="preserve">           Gimnazjum Bolków </t>
  </si>
  <si>
    <t>Maciej Wasiuta                     Bartosz Samsel</t>
  </si>
  <si>
    <t xml:space="preserve">        MKKT  Bogatynia </t>
  </si>
  <si>
    <t xml:space="preserve">Janusz Desput           </t>
  </si>
  <si>
    <t xml:space="preserve">Roman Trocha                  Krzysztof Ligienza     </t>
  </si>
  <si>
    <t xml:space="preserve">PTTK Strzelin                  Orientop Wrocław </t>
  </si>
  <si>
    <t xml:space="preserve">Marcin Misiewicz </t>
  </si>
  <si>
    <t xml:space="preserve">         Orientop Wrocław</t>
  </si>
  <si>
    <r>
      <rPr>
        <sz val="10"/>
        <rFont val="Arial CE"/>
        <family val="0"/>
      </rPr>
      <t>Dawid Rostankowski</t>
    </r>
    <r>
      <rPr>
        <sz val="9"/>
        <rFont val="Arial CE"/>
        <family val="0"/>
      </rPr>
      <t xml:space="preserve">
</t>
    </r>
  </si>
  <si>
    <t>Krzysztof Desput                  Michał Serafin</t>
  </si>
  <si>
    <t>Dawid Karmelita               Marcin Desput</t>
  </si>
  <si>
    <t xml:space="preserve">       KTK "Łapiguz" Siedlęcin</t>
  </si>
  <si>
    <t xml:space="preserve">Tomasz  Karpiszyn                     Piotr Kosiuk                 </t>
  </si>
  <si>
    <t>Piotr Cych                     Jan Franc</t>
  </si>
  <si>
    <t>Weronika Cych                     Paweł Głowacz</t>
  </si>
  <si>
    <t xml:space="preserve">Maja Olszańska                     Kasia Janiak </t>
  </si>
  <si>
    <t>Dawid Rostankowski</t>
  </si>
  <si>
    <t xml:space="preserve">Jacek Gdula                               </t>
  </si>
  <si>
    <t>Przemysław Bogdanowicz                 Marcin Płonka</t>
  </si>
  <si>
    <t>Mateusz Stachura               Oliwia Winiarska</t>
  </si>
  <si>
    <t>abs</t>
  </si>
  <si>
    <t xml:space="preserve">Michał Lisak </t>
  </si>
  <si>
    <t>ABS</t>
  </si>
  <si>
    <t>Angelika Stanke                     Mateusz Podkówka</t>
  </si>
  <si>
    <t xml:space="preserve">     Orientop Wrocław</t>
  </si>
  <si>
    <t>Angelika Stanke                 Mateusz Podkówka</t>
  </si>
  <si>
    <t>Joanna  Matczak                               Wiktoria Śpiewak</t>
  </si>
  <si>
    <t>Marta Drewniak                Magdalena Kaczmarczyk</t>
  </si>
  <si>
    <t>Marta Drewniak                   Magdalena Kaczmarczyk</t>
  </si>
  <si>
    <t>Tadeusz Prawelski                    Tomasz Mańkowski</t>
  </si>
  <si>
    <t xml:space="preserve">Weronika Adamska              Kinga Sobocińska                    Piotr Soszka  </t>
  </si>
  <si>
    <t xml:space="preserve">   Mateusz Zań</t>
  </si>
  <si>
    <t>Rokicki Konrad           Jasiński Patryk            Zator Krystian</t>
  </si>
  <si>
    <t xml:space="preserve">Gola Mikołaj                  Bajda Jan                           Sikora Niko </t>
  </si>
  <si>
    <t xml:space="preserve"> Daniel Pytel                      Natalia Stępień                      Paulina Rejko</t>
  </si>
  <si>
    <t xml:space="preserve">Julia Zembrzycka                 Martyna Kuklińska                      Katarzyna Jarosz  </t>
  </si>
  <si>
    <t xml:space="preserve">Karol Leśniak               Patryk Russ </t>
  </si>
  <si>
    <t>Karolina Wdowikowska                   Karolina Podanowska                    Natalia Gołębiowska</t>
  </si>
  <si>
    <t>Jakub Ściga                 Oskar Olechowski</t>
  </si>
  <si>
    <t>Malwina Kiełbus                 Oliwia Grzśków                   Kamila Baran</t>
  </si>
  <si>
    <t>Justyna Dworak                      Aleksandra Pelc                Angelika Piekarz</t>
  </si>
  <si>
    <t xml:space="preserve">Partyk Zań                      Igor Pietrzakowski                 Dominka Moczydlak </t>
  </si>
  <si>
    <t>Katrzyna Szymańska
Daniel Szyndrowski</t>
  </si>
  <si>
    <t>PTTK Strzelin(Wawrzyszów)</t>
  </si>
  <si>
    <t>Kamila Kucza                            Julia Szczepańska
Marcelina Zwierzańska</t>
  </si>
  <si>
    <t>Aleksandra Bartczak
Maria Zalewska</t>
  </si>
  <si>
    <t>Maria Salawa                    Dawid Świerszczak</t>
  </si>
  <si>
    <t xml:space="preserve">Radosław Wąsik                 Karolina Gut                       Julia Gąsiorowska </t>
  </si>
  <si>
    <t>INO-TOP PTSM Zgorzelec  (S.P Sulików)</t>
  </si>
  <si>
    <t xml:space="preserve">INO-TOP PTSM Zgorzelec  </t>
  </si>
  <si>
    <t>INO-TOP PTSM Zgorzelec (S.P5 )</t>
  </si>
  <si>
    <t>Adrian Rama
Julia Karska
Przemysław Dyś</t>
  </si>
  <si>
    <t>Wojciech Mikołajczyk 
Paweł Puciński</t>
  </si>
  <si>
    <t>Michał Kochanowski
Karolina Gorszan</t>
  </si>
  <si>
    <t>Dariusz Wilczacki
Mariusz Gajowniczek</t>
  </si>
  <si>
    <t xml:space="preserve">Monika Wieczorek              Wiktoria Gąsiorowska               </t>
  </si>
  <si>
    <t>nkl</t>
  </si>
  <si>
    <t xml:space="preserve">                                                III  Ogólnopolskie Marsze na Orientację " O Złoty Liść Jesieni" </t>
  </si>
  <si>
    <t>3.   WSPÓŁORGANIZATORZY:</t>
  </si>
  <si>
    <t xml:space="preserve">      Zakład Piekarniczo- Cukierniczy " Krasucki" w Gryfowie Śl.</t>
  </si>
  <si>
    <t xml:space="preserve">     Szkoła Podstawowa W Gryfowie Śl.</t>
  </si>
  <si>
    <t xml:space="preserve">5 . ETAPY: </t>
  </si>
  <si>
    <r>
      <t xml:space="preserve">  </t>
    </r>
    <r>
      <rPr>
        <sz val="12"/>
        <rFont val="Arial CE"/>
        <family val="0"/>
      </rPr>
      <t xml:space="preserve">  Etap I kat. TS " Nie ma czasu" Autor Adam Pawłowicz</t>
    </r>
  </si>
  <si>
    <t xml:space="preserve">    Etap II kat. TS "Adasiowo II " Autor: Adam Pawłowicz</t>
  </si>
  <si>
    <t xml:space="preserve">    Etap II kat. TD  "Gryfowska Układanka "  Autor: Adam Palbow</t>
  </si>
  <si>
    <t xml:space="preserve">    Etap II kat. TD "Gryfowski Ser"   Autor: Adam Palbow</t>
  </si>
  <si>
    <t xml:space="preserve">    Etap I kat. TM "Musk "  Autor: Maciej Pawłowicz</t>
  </si>
  <si>
    <t xml:space="preserve">    Etap II  kat. TM  "Zakręcone Kółka"  Autor: Tomasz Kurlej </t>
  </si>
  <si>
    <t xml:space="preserve">    Etap I kat. TJ " Nie ma czasu"  Autor: Adam Pawłowicz</t>
  </si>
  <si>
    <t xml:space="preserve">    Etap III kat. TJ " Adasiowo II " Autor: Adam Pawłowicz </t>
  </si>
  <si>
    <r>
      <t xml:space="preserve">6.  KLASYFIKACJE:
     </t>
    </r>
    <r>
      <rPr>
        <sz val="12"/>
        <rFont val="Arial CE"/>
        <family val="2"/>
      </rPr>
      <t>W trakcie zawodów obowiązywała klasyfikacja zespołowa - suma pkt.   
     przeliczeniowych zespołów na poszczególnych etapach</t>
    </r>
  </si>
  <si>
    <t>4.  PATRONAT HONOROWY- Olgierd Poniżnik (Burmistrz Gminy Miasta Gryfów Śl.)</t>
  </si>
  <si>
    <r>
      <t>7.  UCZESTNICTWO</t>
    </r>
    <r>
      <rPr>
        <sz val="12"/>
        <rFont val="Arial CE"/>
        <family val="2"/>
      </rPr>
      <t>:
     Do zawodów zgłosiło 208 udział  zawodników. W zawodach wystartowało:
     19 zawodników w kat. TS,  8 zawodników w kat. TJ, 37 zawodników w 
     kat. TM,  98 zawodników w kat. TD oraz 21 osób w kat. TP. 
     Razem wystartowało 183 os.</t>
    </r>
  </si>
  <si>
    <t xml:space="preserve">     Starostwo Powiatowe w Lwówku Śl.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</si>
  <si>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 xml:space="preserve">TERMIN  I  MIEJSCE: </t>
    </r>
    <r>
      <rPr>
        <sz val="12"/>
        <rFont val="Arial"/>
        <family val="2"/>
      </rPr>
      <t>6-7 Listopada 2009r.</t>
    </r>
  </si>
  <si>
    <r>
      <t>2.</t>
    </r>
    <r>
      <rPr>
        <b/>
        <sz val="7"/>
        <rFont val="Arial"/>
        <family val="2"/>
      </rPr>
      <t>   </t>
    </r>
    <r>
      <rPr>
        <b/>
        <sz val="12"/>
        <rFont val="Times New Roman"/>
        <family val="1"/>
      </rPr>
      <t>ORGANIZATOR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 PTTK Oddział " Ziemi Lwóweckiej" w Lwówku Śl.</t>
    </r>
  </si>
  <si>
    <t xml:space="preserve">    Etap III  kat. TS " Dopasowywanie Kółek" Autor: Paweł Idzik </t>
  </si>
  <si>
    <t xml:space="preserve">    Etap II kat. TJ " Dopasowywanie Kółek " Autor: Paweł Idzik </t>
  </si>
  <si>
    <r>
      <t xml:space="preserve">7.  WARUNKI ATMOSFERYCZNE: </t>
    </r>
    <r>
      <rPr>
        <sz val="12"/>
        <rFont val="Arial CE"/>
        <family val="2"/>
      </rPr>
      <t>zawody odbyły się przy zmiennych warunkach atmosferycznych.</t>
    </r>
  </si>
  <si>
    <r>
      <t xml:space="preserve">8.  SĘDZIOWANIE I PUNKTACJA: </t>
    </r>
    <r>
      <rPr>
        <sz val="12"/>
        <rFont val="Arial CE"/>
        <family val="2"/>
      </rPr>
      <t>zgodnie z Zasadami Punktacji ZG PTTK.Oraz Pucharu Dolnego Śl.</t>
    </r>
  </si>
  <si>
    <t>9.  ZESPÓŁ ORGANIZATORÓW:</t>
  </si>
  <si>
    <t xml:space="preserve">     Kierownik Zawodów: Mariola Kotowicz</t>
  </si>
  <si>
    <t xml:space="preserve">     Sędzia Główny: Wojciech Król </t>
  </si>
  <si>
    <t xml:space="preserve">     Budowa tras: Adam Pawłowicz, Maciej Pawłowicz, Adam Palbow, Paweł Idzik, Tomasz Kurlej.</t>
  </si>
  <si>
    <r>
      <t xml:space="preserve">  </t>
    </r>
    <r>
      <rPr>
        <sz val="12"/>
        <rFont val="Arial CE"/>
        <family val="0"/>
      </rPr>
      <t xml:space="preserve">   Sekretariat: Izabela Kotula   </t>
    </r>
  </si>
  <si>
    <t xml:space="preserve">     Sędziowie: Krzysztof Król, Marek Hakało.  </t>
  </si>
  <si>
    <t xml:space="preserve">     Urząd Gminy i Miasta Gryfów Śląski</t>
  </si>
  <si>
    <r>
      <t xml:space="preserve">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Kierownik Imprezy                                                                   Sędzia Główny</t>
    </r>
  </si>
  <si>
    <t xml:space="preserve">                Mariola Kotowicz                                                                         Wojciech Król</t>
  </si>
  <si>
    <r>
      <t xml:space="preserve">10. PROTESTY: </t>
    </r>
    <r>
      <rPr>
        <sz val="12"/>
        <rFont val="Arial"/>
        <family val="2"/>
      </rPr>
      <t xml:space="preserve">W trakcie zawodów wybrano komisję odwoławczą w składzie Jacek Wieszaczewski, Krzysztof Ligienza, Tadeusz Sławiński.
 Podczas zawodów wpłyną protest złożony przez kol. Piotra Cycha z Twardogóry. Dotyczący złego roztawienia punktu kontrolnego podczas E-I , 
protest uwzględnionio po udaniu się komisji odwoławczej w teren zawodów.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</si>
</sst>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sz val="8"/>
      <name val="Arial CE"/>
      <family val="0"/>
    </font>
    <font>
      <b/>
      <sz val="7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2" fontId="1" fillId="33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textRotation="90" wrapText="1"/>
    </xf>
    <xf numFmtId="2" fontId="4" fillId="34" borderId="10" xfId="0" applyNumberFormat="1" applyFont="1" applyFill="1" applyBorder="1" applyAlignment="1">
      <alignment horizontal="center" vertical="center" textRotation="90" wrapText="1"/>
    </xf>
    <xf numFmtId="49" fontId="4" fillId="34" borderId="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Continuous" vertical="center" wrapText="1"/>
    </xf>
    <xf numFmtId="1" fontId="1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4" borderId="0" xfId="0" applyFill="1" applyAlignment="1">
      <alignment/>
    </xf>
    <xf numFmtId="1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Continuous" vertical="center" wrapText="1"/>
    </xf>
    <xf numFmtId="2" fontId="1" fillId="0" borderId="10" xfId="0" applyNumberFormat="1" applyFont="1" applyFill="1" applyBorder="1" applyAlignment="1">
      <alignment horizontal="centerContinuous"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2" fontId="1" fillId="33" borderId="12" xfId="0" applyNumberFormat="1" applyFont="1" applyFill="1" applyBorder="1" applyAlignment="1">
      <alignment horizontal="centerContinuous" vertical="center" wrapText="1"/>
    </xf>
    <xf numFmtId="2" fontId="1" fillId="33" borderId="13" xfId="0" applyNumberFormat="1" applyFont="1" applyFill="1" applyBorder="1" applyAlignment="1">
      <alignment horizontal="centerContinuous" vertical="center" wrapText="1"/>
    </xf>
    <xf numFmtId="49" fontId="4" fillId="33" borderId="14" xfId="0" applyNumberFormat="1" applyFont="1" applyFill="1" applyBorder="1" applyAlignment="1">
      <alignment horizontal="center" vertical="center" textRotation="90" wrapText="1"/>
    </xf>
    <xf numFmtId="2" fontId="4" fillId="33" borderId="14" xfId="0" applyNumberFormat="1" applyFont="1" applyFill="1" applyBorder="1" applyAlignment="1">
      <alignment horizontal="center" vertical="center" textRotation="90" wrapText="1"/>
    </xf>
    <xf numFmtId="49" fontId="4" fillId="33" borderId="15" xfId="0" applyNumberFormat="1" applyFont="1" applyFill="1" applyBorder="1" applyAlignment="1">
      <alignment horizontal="center" vertical="center" textRotation="90" wrapText="1"/>
    </xf>
    <xf numFmtId="49" fontId="4" fillId="33" borderId="10" xfId="0" applyNumberFormat="1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 horizontal="center" vertical="center" textRotation="90" wrapText="1"/>
    </xf>
    <xf numFmtId="49" fontId="4" fillId="33" borderId="16" xfId="0" applyNumberFormat="1" applyFont="1" applyFill="1" applyBorder="1" applyAlignment="1">
      <alignment horizontal="center" vertical="center" textRotation="90" wrapText="1"/>
    </xf>
    <xf numFmtId="2" fontId="4" fillId="33" borderId="16" xfId="0" applyNumberFormat="1" applyFont="1" applyFill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40" borderId="10" xfId="0" applyFill="1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1" fontId="0" fillId="0" borderId="10" xfId="0" applyNumberFormat="1" applyFont="1" applyBorder="1" applyAlignment="1" applyProtection="1">
      <alignment vertical="center" wrapText="1"/>
      <protection locked="0"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49" fontId="4" fillId="33" borderId="17" xfId="0" applyNumberFormat="1" applyFont="1" applyFill="1" applyBorder="1" applyAlignment="1">
      <alignment horizontal="center" vertical="center" textRotation="90" wrapText="1"/>
    </xf>
    <xf numFmtId="0" fontId="0" fillId="33" borderId="18" xfId="0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textRotation="90" wrapText="1"/>
    </xf>
    <xf numFmtId="0" fontId="0" fillId="33" borderId="21" xfId="0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9" borderId="23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7" borderId="24" xfId="0" applyFill="1" applyBorder="1" applyAlignment="1">
      <alignment/>
    </xf>
    <xf numFmtId="0" fontId="0" fillId="38" borderId="23" xfId="0" applyFill="1" applyBorder="1" applyAlignment="1">
      <alignment horizontal="center"/>
    </xf>
    <xf numFmtId="0" fontId="0" fillId="38" borderId="24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6">
      <selection activeCell="A36" sqref="A36:I36"/>
    </sheetView>
  </sheetViews>
  <sheetFormatPr defaultColWidth="9.00390625" defaultRowHeight="12.75"/>
  <cols>
    <col min="1" max="1" width="142.25390625" style="0" customWidth="1"/>
    <col min="2" max="2" width="13.25390625" style="0" customWidth="1"/>
    <col min="3" max="3" width="0.12890625" style="0" customWidth="1"/>
    <col min="4" max="4" width="17.75390625" style="0" customWidth="1"/>
    <col min="5" max="5" width="4.25390625" style="0" customWidth="1"/>
    <col min="9" max="9" width="14.875" style="0" customWidth="1"/>
  </cols>
  <sheetData>
    <row r="1" ht="15.75">
      <c r="A1" s="71" t="s">
        <v>143</v>
      </c>
    </row>
    <row r="2" ht="1.5" customHeight="1">
      <c r="A2" s="72"/>
    </row>
    <row r="3" ht="15.75">
      <c r="A3" s="71"/>
    </row>
    <row r="4" ht="13.5" customHeight="1">
      <c r="A4" s="72"/>
    </row>
    <row r="5" ht="15.75">
      <c r="A5" s="71" t="s">
        <v>160</v>
      </c>
    </row>
    <row r="6" ht="15.75">
      <c r="A6" s="97" t="s">
        <v>161</v>
      </c>
    </row>
    <row r="7" ht="15.75">
      <c r="A7" s="93" t="s">
        <v>144</v>
      </c>
    </row>
    <row r="8" ht="15">
      <c r="A8" s="96" t="s">
        <v>172</v>
      </c>
    </row>
    <row r="9" ht="15">
      <c r="A9" s="96" t="s">
        <v>159</v>
      </c>
    </row>
    <row r="10" ht="15">
      <c r="A10" s="96" t="s">
        <v>146</v>
      </c>
    </row>
    <row r="11" ht="15">
      <c r="A11" s="95" t="s">
        <v>145</v>
      </c>
    </row>
    <row r="12" ht="15.75">
      <c r="A12" s="71" t="s">
        <v>157</v>
      </c>
    </row>
    <row r="13" ht="15.75">
      <c r="A13" s="93" t="s">
        <v>147</v>
      </c>
    </row>
    <row r="14" spans="1:9" ht="17.25" customHeight="1">
      <c r="A14" s="108" t="s">
        <v>148</v>
      </c>
      <c r="B14" s="108"/>
      <c r="C14" s="108"/>
      <c r="D14" s="108"/>
      <c r="E14" s="108"/>
      <c r="F14" s="108"/>
      <c r="G14" s="108"/>
      <c r="H14" s="108"/>
      <c r="I14" s="108"/>
    </row>
    <row r="15" spans="1:9" ht="15.75" customHeight="1">
      <c r="A15" s="99" t="s">
        <v>149</v>
      </c>
      <c r="B15" s="99"/>
      <c r="C15" s="99"/>
      <c r="D15" s="99"/>
      <c r="E15" s="99"/>
      <c r="F15" s="99"/>
      <c r="G15" s="99"/>
      <c r="H15" s="99"/>
      <c r="I15" s="99"/>
    </row>
    <row r="16" spans="1:9" ht="15">
      <c r="A16" s="99" t="s">
        <v>162</v>
      </c>
      <c r="B16" s="99"/>
      <c r="C16" s="99"/>
      <c r="D16" s="99"/>
      <c r="E16" s="99"/>
      <c r="F16" s="99"/>
      <c r="G16" s="99"/>
      <c r="H16" s="99"/>
      <c r="I16" s="99"/>
    </row>
    <row r="17" spans="1:9" ht="15">
      <c r="A17" s="99" t="s">
        <v>154</v>
      </c>
      <c r="B17" s="99"/>
      <c r="C17" s="99"/>
      <c r="D17" s="99"/>
      <c r="E17" s="99"/>
      <c r="F17" s="99"/>
      <c r="G17" s="99"/>
      <c r="H17" s="99"/>
      <c r="I17" s="99"/>
    </row>
    <row r="18" spans="1:9" ht="15">
      <c r="A18" s="99" t="s">
        <v>163</v>
      </c>
      <c r="B18" s="99"/>
      <c r="C18" s="99"/>
      <c r="D18" s="99"/>
      <c r="E18" s="99"/>
      <c r="F18" s="99"/>
      <c r="G18" s="99"/>
      <c r="H18" s="99"/>
      <c r="I18" s="99"/>
    </row>
    <row r="19" spans="1:9" ht="15">
      <c r="A19" s="99" t="s">
        <v>155</v>
      </c>
      <c r="B19" s="99"/>
      <c r="C19" s="99"/>
      <c r="D19" s="99"/>
      <c r="E19" s="99"/>
      <c r="F19" s="99"/>
      <c r="G19" s="99"/>
      <c r="H19" s="99"/>
      <c r="I19" s="99"/>
    </row>
    <row r="20" spans="1:9" ht="15">
      <c r="A20" s="99" t="s">
        <v>152</v>
      </c>
      <c r="B20" s="99"/>
      <c r="C20" s="99"/>
      <c r="D20" s="99"/>
      <c r="E20" s="99"/>
      <c r="F20" s="99"/>
      <c r="G20" s="99"/>
      <c r="H20" s="99"/>
      <c r="I20" s="99"/>
    </row>
    <row r="21" spans="1:9" ht="15">
      <c r="A21" s="99" t="s">
        <v>153</v>
      </c>
      <c r="B21" s="99"/>
      <c r="C21" s="99"/>
      <c r="D21" s="99"/>
      <c r="E21" s="99"/>
      <c r="F21" s="99"/>
      <c r="G21" s="99"/>
      <c r="H21" s="99"/>
      <c r="I21" s="99"/>
    </row>
    <row r="22" spans="1:9" ht="15">
      <c r="A22" s="99" t="s">
        <v>150</v>
      </c>
      <c r="B22" s="99"/>
      <c r="C22" s="99"/>
      <c r="D22" s="99"/>
      <c r="E22" s="99"/>
      <c r="F22" s="99"/>
      <c r="G22" s="99"/>
      <c r="H22" s="99"/>
      <c r="I22" s="99"/>
    </row>
    <row r="23" spans="1:9" ht="15">
      <c r="A23" s="99" t="s">
        <v>151</v>
      </c>
      <c r="B23" s="99"/>
      <c r="C23" s="99"/>
      <c r="D23" s="99"/>
      <c r="E23" s="99"/>
      <c r="F23" s="99"/>
      <c r="G23" s="99"/>
      <c r="H23" s="99"/>
      <c r="I23" s="99"/>
    </row>
    <row r="24" spans="1:9" ht="51.75" customHeight="1">
      <c r="A24" s="108" t="s">
        <v>156</v>
      </c>
      <c r="B24" s="109"/>
      <c r="C24" s="109"/>
      <c r="D24" s="109"/>
      <c r="E24" s="109"/>
      <c r="F24" s="109"/>
      <c r="G24" s="109"/>
      <c r="H24" s="109"/>
      <c r="I24" s="109"/>
    </row>
    <row r="25" spans="1:9" ht="78" customHeight="1">
      <c r="A25" s="108" t="s">
        <v>158</v>
      </c>
      <c r="B25" s="99"/>
      <c r="C25" s="99"/>
      <c r="D25" s="99"/>
      <c r="E25" s="99"/>
      <c r="F25" s="99"/>
      <c r="G25" s="99"/>
      <c r="H25" s="99"/>
      <c r="I25" s="99"/>
    </row>
    <row r="26" spans="1:9" ht="18" customHeight="1">
      <c r="A26" s="108" t="s">
        <v>164</v>
      </c>
      <c r="B26" s="109"/>
      <c r="C26" s="109"/>
      <c r="D26" s="109"/>
      <c r="E26" s="109"/>
      <c r="F26" s="109"/>
      <c r="G26" s="109"/>
      <c r="H26" s="109"/>
      <c r="I26" s="109"/>
    </row>
    <row r="27" spans="1:9" ht="15.75">
      <c r="A27" s="109" t="s">
        <v>165</v>
      </c>
      <c r="B27" s="99"/>
      <c r="C27" s="99"/>
      <c r="D27" s="99"/>
      <c r="E27" s="99"/>
      <c r="F27" s="99"/>
      <c r="G27" s="99"/>
      <c r="H27" s="99"/>
      <c r="I27" s="99"/>
    </row>
    <row r="28" ht="15.75" customHeight="1">
      <c r="A28" s="98" t="s">
        <v>166</v>
      </c>
    </row>
    <row r="29" spans="1:9" ht="15">
      <c r="A29" s="99" t="s">
        <v>167</v>
      </c>
      <c r="B29" s="100"/>
      <c r="C29" s="100"/>
      <c r="D29" s="100"/>
      <c r="E29" s="100"/>
      <c r="F29" s="100"/>
      <c r="G29" s="100"/>
      <c r="H29" s="100"/>
      <c r="I29" s="100"/>
    </row>
    <row r="30" spans="1:15" ht="16.5" customHeight="1">
      <c r="A30" s="99" t="s">
        <v>168</v>
      </c>
      <c r="B30" s="100"/>
      <c r="C30" s="100"/>
      <c r="D30" s="100"/>
      <c r="E30" s="100"/>
      <c r="F30" s="100"/>
      <c r="G30" s="100"/>
      <c r="H30" s="100"/>
      <c r="I30" s="100"/>
      <c r="J30" s="94"/>
      <c r="K30" s="94"/>
      <c r="L30" s="94"/>
      <c r="M30" s="94"/>
      <c r="N30" s="94"/>
      <c r="O30" s="94"/>
    </row>
    <row r="31" spans="1:9" ht="18" customHeight="1">
      <c r="A31" s="99" t="s">
        <v>169</v>
      </c>
      <c r="B31" s="100"/>
      <c r="C31" s="100"/>
      <c r="D31" s="100"/>
      <c r="E31" s="100"/>
      <c r="F31" s="100"/>
      <c r="G31" s="100"/>
      <c r="H31" s="100"/>
      <c r="I31" s="100"/>
    </row>
    <row r="32" spans="1:15" ht="18" customHeight="1">
      <c r="A32" t="s">
        <v>170</v>
      </c>
      <c r="J32" s="94"/>
      <c r="K32" s="94"/>
      <c r="L32" s="94"/>
      <c r="M32" s="94"/>
      <c r="N32" s="94"/>
      <c r="O32" s="94"/>
    </row>
    <row r="33" spans="1:9" ht="18.75" customHeight="1">
      <c r="A33" s="101" t="s">
        <v>171</v>
      </c>
      <c r="B33" s="102"/>
      <c r="C33" s="102"/>
      <c r="D33" s="102"/>
      <c r="E33" s="102"/>
      <c r="F33" s="102"/>
      <c r="G33" s="102"/>
      <c r="H33" s="102"/>
      <c r="I33" s="102"/>
    </row>
    <row r="34" spans="1:15" ht="48.75" customHeight="1">
      <c r="A34" s="107" t="s">
        <v>175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ht="18" customHeight="1">
      <c r="A35" s="65"/>
    </row>
    <row r="36" spans="1:9" ht="18.75" customHeight="1">
      <c r="A36" s="106"/>
      <c r="B36" s="100"/>
      <c r="C36" s="100"/>
      <c r="D36" s="100"/>
      <c r="E36" s="100"/>
      <c r="F36" s="100"/>
      <c r="G36" s="100"/>
      <c r="H36" s="100"/>
      <c r="I36" s="100"/>
    </row>
    <row r="37" ht="21.75" customHeight="1">
      <c r="A37" s="69" t="s">
        <v>173</v>
      </c>
    </row>
    <row r="38" spans="1:4" ht="25.5" customHeight="1">
      <c r="A38" s="103" t="s">
        <v>174</v>
      </c>
      <c r="B38" s="103"/>
      <c r="C38" s="103"/>
      <c r="D38" s="103"/>
    </row>
    <row r="39" ht="15.75">
      <c r="A39" s="68"/>
    </row>
    <row r="40" ht="15.75">
      <c r="A40" s="68"/>
    </row>
    <row r="41" spans="1:9" ht="31.5" customHeight="1">
      <c r="A41" s="105"/>
      <c r="B41" s="100"/>
      <c r="C41" s="100"/>
      <c r="D41" s="100"/>
      <c r="E41" s="100"/>
      <c r="F41" s="100"/>
      <c r="G41" s="100"/>
      <c r="H41" s="100"/>
      <c r="I41" s="100"/>
    </row>
    <row r="42" ht="15.75">
      <c r="A42" s="70"/>
    </row>
    <row r="43" ht="15.75">
      <c r="A43" s="70"/>
    </row>
    <row r="44" ht="15.75">
      <c r="A44" s="70"/>
    </row>
    <row r="45" spans="1:9" ht="46.5" customHeight="1">
      <c r="A45" s="105"/>
      <c r="B45" s="100"/>
      <c r="C45" s="100"/>
      <c r="D45" s="100"/>
      <c r="E45" s="100"/>
      <c r="F45" s="100"/>
      <c r="G45" s="100"/>
      <c r="H45" s="100"/>
      <c r="I45" s="100"/>
    </row>
    <row r="46" ht="2.25" customHeight="1">
      <c r="A46" s="66"/>
    </row>
    <row r="47" ht="15.75">
      <c r="A47" s="71"/>
    </row>
    <row r="48" spans="1:9" ht="15.75" customHeight="1">
      <c r="A48" s="105"/>
      <c r="B48" s="100"/>
      <c r="C48" s="100"/>
      <c r="D48" s="100"/>
      <c r="E48" s="100"/>
      <c r="F48" s="100"/>
      <c r="G48" s="100"/>
      <c r="H48" s="100"/>
      <c r="I48" s="100"/>
    </row>
    <row r="49" ht="45.75" customHeight="1">
      <c r="A49" s="67"/>
    </row>
    <row r="50" spans="1:6" ht="15.75">
      <c r="A50" s="67"/>
      <c r="F50" s="67"/>
    </row>
    <row r="51" spans="1:14" ht="15.75">
      <c r="A51" s="67"/>
      <c r="F51" s="104"/>
      <c r="G51" s="100"/>
      <c r="H51" s="100"/>
      <c r="I51" s="100"/>
      <c r="J51" s="100"/>
      <c r="K51" s="100"/>
      <c r="L51" s="100"/>
      <c r="M51" s="100"/>
      <c r="N51" s="100"/>
    </row>
  </sheetData>
  <sheetProtection/>
  <mergeCells count="25">
    <mergeCell ref="A14:I14"/>
    <mergeCell ref="A15:I15"/>
    <mergeCell ref="A16:I16"/>
    <mergeCell ref="A18:I18"/>
    <mergeCell ref="A19:I19"/>
    <mergeCell ref="A21:I21"/>
    <mergeCell ref="A17:I17"/>
    <mergeCell ref="A20:I20"/>
    <mergeCell ref="A34:O34"/>
    <mergeCell ref="A24:I24"/>
    <mergeCell ref="A27:I27"/>
    <mergeCell ref="A26:I26"/>
    <mergeCell ref="A25:I25"/>
    <mergeCell ref="A22:I22"/>
    <mergeCell ref="A23:I23"/>
    <mergeCell ref="A29:I29"/>
    <mergeCell ref="A30:I30"/>
    <mergeCell ref="A31:I31"/>
    <mergeCell ref="A33:I33"/>
    <mergeCell ref="A38:D38"/>
    <mergeCell ref="F51:N51"/>
    <mergeCell ref="A48:I48"/>
    <mergeCell ref="A41:I41"/>
    <mergeCell ref="A36:I36"/>
    <mergeCell ref="A45:I45"/>
  </mergeCells>
  <printOptions/>
  <pageMargins left="0.7480314960629921" right="0.7480314960629921" top="0.5118110236220472" bottom="0.6299212598425197" header="0.31496062992125984" footer="0.5118110236220472"/>
  <pageSetup horizontalDpi="300" verticalDpi="300" orientation="portrait" paperSize="9" scale="90" r:id="rId1"/>
  <headerFooter alignWithMargins="0">
    <oddHeader>&amp;CPROTOKÓŁ  KOŃCOWY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X9" sqref="X9"/>
    </sheetView>
  </sheetViews>
  <sheetFormatPr defaultColWidth="9.00390625" defaultRowHeight="25.5" customHeight="1"/>
  <cols>
    <col min="1" max="1" width="4.125" style="53" customWidth="1"/>
    <col min="2" max="2" width="20.75390625" style="54" customWidth="1"/>
    <col min="3" max="3" width="22.875" style="55" customWidth="1"/>
    <col min="4" max="4" width="7.625" style="51" bestFit="1" customWidth="1"/>
    <col min="5" max="5" width="8.375" style="52" customWidth="1"/>
    <col min="6" max="6" width="3.625" style="53" customWidth="1"/>
    <col min="7" max="7" width="6.625" style="51" bestFit="1" customWidth="1"/>
    <col min="8" max="8" width="8.25390625" style="52" customWidth="1"/>
    <col min="9" max="9" width="3.375" style="53" customWidth="1"/>
    <col min="10" max="10" width="8.625" style="52" customWidth="1"/>
    <col min="11" max="11" width="3.625" style="53" customWidth="1"/>
    <col min="12" max="12" width="6.625" style="51" bestFit="1" customWidth="1"/>
    <col min="13" max="13" width="8.125" style="52" customWidth="1"/>
    <col min="14" max="14" width="3.625" style="53" customWidth="1"/>
    <col min="15" max="15" width="8.875" style="52" customWidth="1"/>
    <col min="16" max="16" width="3.625" style="53" customWidth="1"/>
    <col min="17" max="17" width="5.75390625" style="51" hidden="1" customWidth="1"/>
    <col min="18" max="18" width="8.125" style="52" hidden="1" customWidth="1"/>
    <col min="19" max="19" width="3.25390625" style="53" hidden="1" customWidth="1"/>
    <col min="20" max="20" width="8.125" style="52" hidden="1" customWidth="1"/>
    <col min="21" max="21" width="9.125" style="53" hidden="1" customWidth="1"/>
    <col min="22" max="16384" width="9.125" style="19" customWidth="1"/>
  </cols>
  <sheetData>
    <row r="1" spans="1:21" s="2" customFormat="1" ht="25.5" customHeight="1">
      <c r="A1" s="110" t="s">
        <v>0</v>
      </c>
      <c r="B1" s="112" t="s">
        <v>18</v>
      </c>
      <c r="C1" s="112" t="s">
        <v>21</v>
      </c>
      <c r="D1" s="33" t="s">
        <v>8</v>
      </c>
      <c r="E1" s="33"/>
      <c r="F1" s="33"/>
      <c r="G1" s="33" t="s">
        <v>9</v>
      </c>
      <c r="H1" s="33"/>
      <c r="I1" s="33"/>
      <c r="J1" s="33" t="s">
        <v>13</v>
      </c>
      <c r="K1" s="33"/>
      <c r="L1" s="33" t="s">
        <v>11</v>
      </c>
      <c r="M1" s="33"/>
      <c r="N1" s="33"/>
      <c r="O1" s="33" t="s">
        <v>14</v>
      </c>
      <c r="P1" s="34"/>
      <c r="Q1" s="28" t="s">
        <v>10</v>
      </c>
      <c r="R1" s="29"/>
      <c r="S1" s="29"/>
      <c r="T1" s="29" t="s">
        <v>15</v>
      </c>
      <c r="U1" s="29"/>
    </row>
    <row r="2" spans="1:21" s="1" customFormat="1" ht="57.75" customHeight="1" thickBot="1">
      <c r="A2" s="111"/>
      <c r="B2" s="113"/>
      <c r="C2" s="113"/>
      <c r="D2" s="35" t="s">
        <v>16</v>
      </c>
      <c r="E2" s="36" t="s">
        <v>17</v>
      </c>
      <c r="F2" s="35" t="s">
        <v>12</v>
      </c>
      <c r="G2" s="35" t="s">
        <v>16</v>
      </c>
      <c r="H2" s="36" t="s">
        <v>17</v>
      </c>
      <c r="I2" s="35" t="s">
        <v>12</v>
      </c>
      <c r="J2" s="36" t="s">
        <v>17</v>
      </c>
      <c r="K2" s="35" t="s">
        <v>12</v>
      </c>
      <c r="L2" s="35" t="s">
        <v>16</v>
      </c>
      <c r="M2" s="36" t="s">
        <v>17</v>
      </c>
      <c r="N2" s="35" t="s">
        <v>12</v>
      </c>
      <c r="O2" s="36" t="s">
        <v>17</v>
      </c>
      <c r="P2" s="37" t="s">
        <v>12</v>
      </c>
      <c r="Q2" s="30" t="s">
        <v>16</v>
      </c>
      <c r="R2" s="31" t="s">
        <v>17</v>
      </c>
      <c r="S2" s="32" t="s">
        <v>12</v>
      </c>
      <c r="T2" s="31" t="s">
        <v>17</v>
      </c>
      <c r="U2" s="32" t="s">
        <v>12</v>
      </c>
    </row>
    <row r="3" spans="1:21" ht="25.5" customHeight="1">
      <c r="A3" s="18">
        <f>P3</f>
        <v>1</v>
      </c>
      <c r="B3" s="85" t="s">
        <v>90</v>
      </c>
      <c r="C3" s="85" t="s">
        <v>91</v>
      </c>
      <c r="D3" s="16">
        <v>25</v>
      </c>
      <c r="E3" s="17">
        <f aca="true" t="shared" si="0" ref="E3:E15">IF(D3&lt;&gt;"",IF(ISNUMBER(D3),MAX(1000/TSE1*(TSE1-D3+MIN(D$1:D$65536)),0),0),"")</f>
        <v>1000.0000000000001</v>
      </c>
      <c r="F3" s="18">
        <f aca="true" t="shared" si="1" ref="F3:F15">IF(E3&lt;&gt;"",RANK(E3,E$1:E$65536),"")</f>
        <v>1</v>
      </c>
      <c r="G3" s="16">
        <v>0</v>
      </c>
      <c r="H3" s="17">
        <f aca="true" t="shared" si="2" ref="H3:H15">IF(G3&lt;&gt;"",IF(ISNUMBER(G3),MAX(1000/TSE2*(TSE2-G3+MIN(G$1:G$65536)),0),0),"")</f>
        <v>1000</v>
      </c>
      <c r="I3" s="18">
        <f aca="true" t="shared" si="3" ref="I3:I15">IF(H3&lt;&gt;"",RANK(H3,H$1:H$65536),"")</f>
        <v>1</v>
      </c>
      <c r="J3" s="17">
        <f aca="true" t="shared" si="4" ref="J3:J15">IF(H3&lt;&gt;"",E3+H3,"")</f>
        <v>2000</v>
      </c>
      <c r="K3" s="18">
        <f aca="true" t="shared" si="5" ref="K3:K15">IF(J3&lt;&gt;"",RANK(J3,J$1:J$65536),"")</f>
        <v>1</v>
      </c>
      <c r="L3" s="16">
        <v>20</v>
      </c>
      <c r="M3" s="17">
        <f aca="true" t="shared" si="6" ref="M3:M15">IF(L3&lt;&gt;"",IF(ISNUMBER(L3),MAX(1000/TSE3*(TSE3-L3+MIN(L$1:L$65536)),0),0),"")</f>
        <v>1000</v>
      </c>
      <c r="N3" s="18">
        <f aca="true" t="shared" si="7" ref="N3:N15">IF(M3&lt;&gt;"",RANK(M3,M$1:M$65536),"")</f>
        <v>1</v>
      </c>
      <c r="O3" s="17">
        <f aca="true" t="shared" si="8" ref="O3:O15">IF(M3&lt;&gt;"",J3+M3,"")</f>
        <v>3000</v>
      </c>
      <c r="P3" s="18">
        <f aca="true" t="shared" si="9" ref="P3:P15">IF(O3&lt;&gt;"",RANK(O3,O$1:O$65536),"")</f>
        <v>1</v>
      </c>
      <c r="Q3" s="16"/>
      <c r="R3" s="17"/>
      <c r="S3" s="18"/>
      <c r="T3" s="17"/>
      <c r="U3" s="18"/>
    </row>
    <row r="4" spans="1:21" ht="25.5" customHeight="1">
      <c r="A4" s="18">
        <f aca="true" t="shared" si="10" ref="A4:A13">P4</f>
        <v>2</v>
      </c>
      <c r="B4" s="85" t="s">
        <v>46</v>
      </c>
      <c r="C4" s="85" t="s">
        <v>47</v>
      </c>
      <c r="D4" s="16">
        <v>25</v>
      </c>
      <c r="E4" s="17">
        <f t="shared" si="0"/>
        <v>1000.0000000000001</v>
      </c>
      <c r="F4" s="18">
        <f t="shared" si="1"/>
        <v>1</v>
      </c>
      <c r="G4" s="16">
        <v>16</v>
      </c>
      <c r="H4" s="17">
        <f t="shared" si="2"/>
        <v>985.5855855855856</v>
      </c>
      <c r="I4" s="18">
        <f t="shared" si="3"/>
        <v>4</v>
      </c>
      <c r="J4" s="17">
        <f t="shared" si="4"/>
        <v>1985.5855855855857</v>
      </c>
      <c r="K4" s="18">
        <f t="shared" si="5"/>
        <v>4</v>
      </c>
      <c r="L4" s="16">
        <v>54</v>
      </c>
      <c r="M4" s="17">
        <f t="shared" si="6"/>
        <v>962.2222222222223</v>
      </c>
      <c r="N4" s="18">
        <f t="shared" si="7"/>
        <v>2</v>
      </c>
      <c r="O4" s="17">
        <f t="shared" si="8"/>
        <v>2947.807807807808</v>
      </c>
      <c r="P4" s="18">
        <f t="shared" si="9"/>
        <v>2</v>
      </c>
      <c r="Q4" s="16"/>
      <c r="R4" s="17">
        <f>IF(Q4&lt;&gt;"",IF(ISNUMBER(Q4),MAX(1000/TSE4*(TSE4-Q4+MIN(Q:Q)),0),0),"")</f>
      </c>
      <c r="S4" s="18">
        <f>IF(R4&lt;&gt;"",RANK(R4,R:R),"")</f>
      </c>
      <c r="T4" s="17">
        <f>IF(R4&lt;&gt;"",O4+R4,"")</f>
      </c>
      <c r="U4" s="18">
        <f>IF(T4&lt;&gt;"",RANK(T4,T:T),"")</f>
      </c>
    </row>
    <row r="5" spans="1:21" ht="25.5" customHeight="1">
      <c r="A5" s="18">
        <f t="shared" si="10"/>
        <v>3</v>
      </c>
      <c r="B5" s="85" t="s">
        <v>50</v>
      </c>
      <c r="C5" s="86" t="s">
        <v>26</v>
      </c>
      <c r="D5" s="16">
        <v>25</v>
      </c>
      <c r="E5" s="17">
        <f t="shared" si="0"/>
        <v>1000.0000000000001</v>
      </c>
      <c r="F5" s="18">
        <f t="shared" si="1"/>
        <v>1</v>
      </c>
      <c r="G5" s="16">
        <v>3</v>
      </c>
      <c r="H5" s="17">
        <f t="shared" si="2"/>
        <v>997.2972972972973</v>
      </c>
      <c r="I5" s="18">
        <f t="shared" si="3"/>
        <v>3</v>
      </c>
      <c r="J5" s="17">
        <f t="shared" si="4"/>
        <v>1997.2972972972975</v>
      </c>
      <c r="K5" s="18">
        <f t="shared" si="5"/>
        <v>3</v>
      </c>
      <c r="L5" s="17">
        <v>104</v>
      </c>
      <c r="M5" s="17">
        <f t="shared" si="6"/>
        <v>906.6666666666667</v>
      </c>
      <c r="N5" s="18">
        <f t="shared" si="7"/>
        <v>3</v>
      </c>
      <c r="O5" s="17">
        <f t="shared" si="8"/>
        <v>2903.9639639639645</v>
      </c>
      <c r="P5" s="18">
        <f t="shared" si="9"/>
        <v>3</v>
      </c>
      <c r="Q5" s="16"/>
      <c r="R5" s="17">
        <f>IF(Q5&lt;&gt;"",IF(ISNUMBER(Q5),MAX(1000/TSE4*(TSE4-Q5+MIN(Q:Q)),0),0),"")</f>
      </c>
      <c r="S5" s="18">
        <f>IF(R5&lt;&gt;"",RANK(R5,R:R),"")</f>
      </c>
      <c r="T5" s="17">
        <f>IF(R5&lt;&gt;"",O5+R5,"")</f>
      </c>
      <c r="U5" s="18">
        <f>IF(T5&lt;&gt;"",RANK(T5,T:T),"")</f>
      </c>
    </row>
    <row r="6" spans="1:21" ht="25.5" customHeight="1">
      <c r="A6" s="18">
        <f t="shared" si="10"/>
        <v>4</v>
      </c>
      <c r="B6" s="85" t="s">
        <v>98</v>
      </c>
      <c r="C6" s="13" t="s">
        <v>27</v>
      </c>
      <c r="D6" s="16">
        <v>25</v>
      </c>
      <c r="E6" s="17">
        <f t="shared" si="0"/>
        <v>1000.0000000000001</v>
      </c>
      <c r="F6" s="18">
        <f t="shared" si="1"/>
        <v>1</v>
      </c>
      <c r="G6" s="16">
        <v>0</v>
      </c>
      <c r="H6" s="17">
        <f t="shared" si="2"/>
        <v>1000</v>
      </c>
      <c r="I6" s="18">
        <f t="shared" si="3"/>
        <v>1</v>
      </c>
      <c r="J6" s="17">
        <f t="shared" si="4"/>
        <v>2000</v>
      </c>
      <c r="K6" s="18">
        <f t="shared" si="5"/>
        <v>1</v>
      </c>
      <c r="L6" s="16">
        <v>110</v>
      </c>
      <c r="M6" s="17">
        <f t="shared" si="6"/>
        <v>900</v>
      </c>
      <c r="N6" s="18">
        <f t="shared" si="7"/>
        <v>4</v>
      </c>
      <c r="O6" s="17">
        <f t="shared" si="8"/>
        <v>2900</v>
      </c>
      <c r="P6" s="18">
        <f t="shared" si="9"/>
        <v>4</v>
      </c>
      <c r="Q6" s="16"/>
      <c r="R6" s="17"/>
      <c r="S6" s="18"/>
      <c r="T6" s="17"/>
      <c r="U6" s="18"/>
    </row>
    <row r="7" spans="1:21" ht="25.5" customHeight="1">
      <c r="A7" s="18">
        <f t="shared" si="10"/>
        <v>5</v>
      </c>
      <c r="B7" s="85" t="s">
        <v>51</v>
      </c>
      <c r="C7" s="85" t="s">
        <v>29</v>
      </c>
      <c r="D7" s="16">
        <v>64</v>
      </c>
      <c r="E7" s="17">
        <f t="shared" si="0"/>
        <v>960.6060606060606</v>
      </c>
      <c r="F7" s="18">
        <f t="shared" si="1"/>
        <v>7</v>
      </c>
      <c r="G7" s="16">
        <v>42</v>
      </c>
      <c r="H7" s="17">
        <f t="shared" si="2"/>
        <v>962.1621621621622</v>
      </c>
      <c r="I7" s="18">
        <f t="shared" si="3"/>
        <v>7</v>
      </c>
      <c r="J7" s="17">
        <f t="shared" si="4"/>
        <v>1922.7682227682228</v>
      </c>
      <c r="K7" s="18">
        <f t="shared" si="5"/>
        <v>6</v>
      </c>
      <c r="L7" s="27">
        <v>153</v>
      </c>
      <c r="M7" s="17">
        <f t="shared" si="6"/>
        <v>852.2222222222223</v>
      </c>
      <c r="N7" s="18">
        <f t="shared" si="7"/>
        <v>5</v>
      </c>
      <c r="O7" s="17">
        <f t="shared" si="8"/>
        <v>2774.990444990445</v>
      </c>
      <c r="P7" s="18">
        <f t="shared" si="9"/>
        <v>5</v>
      </c>
      <c r="Q7" s="16"/>
      <c r="R7" s="17"/>
      <c r="S7" s="18"/>
      <c r="T7" s="17"/>
      <c r="U7" s="18"/>
    </row>
    <row r="8" spans="1:21" ht="25.5" customHeight="1">
      <c r="A8" s="18">
        <f t="shared" si="10"/>
        <v>6</v>
      </c>
      <c r="B8" s="85" t="s">
        <v>103</v>
      </c>
      <c r="C8" s="88" t="s">
        <v>82</v>
      </c>
      <c r="D8" s="16">
        <v>40</v>
      </c>
      <c r="E8" s="17">
        <f t="shared" si="0"/>
        <v>984.8484848484849</v>
      </c>
      <c r="F8" s="18">
        <f t="shared" si="1"/>
        <v>6</v>
      </c>
      <c r="G8" s="16">
        <v>25</v>
      </c>
      <c r="H8" s="17">
        <f t="shared" si="2"/>
        <v>977.4774774774775</v>
      </c>
      <c r="I8" s="18">
        <f t="shared" si="3"/>
        <v>5</v>
      </c>
      <c r="J8" s="17">
        <f t="shared" si="4"/>
        <v>1962.3259623259623</v>
      </c>
      <c r="K8" s="18">
        <f t="shared" si="5"/>
        <v>5</v>
      </c>
      <c r="L8" s="27">
        <v>350</v>
      </c>
      <c r="M8" s="17">
        <f t="shared" si="6"/>
        <v>633.3333333333334</v>
      </c>
      <c r="N8" s="18">
        <f t="shared" si="7"/>
        <v>8</v>
      </c>
      <c r="O8" s="17">
        <f t="shared" si="8"/>
        <v>2595.659295659296</v>
      </c>
      <c r="P8" s="18">
        <f t="shared" si="9"/>
        <v>6</v>
      </c>
      <c r="Q8" s="52"/>
      <c r="R8" s="53"/>
      <c r="S8" s="52"/>
      <c r="T8" s="53"/>
      <c r="U8" s="19"/>
    </row>
    <row r="9" spans="1:21" ht="25.5" customHeight="1">
      <c r="A9" s="18">
        <f t="shared" si="10"/>
        <v>7</v>
      </c>
      <c r="B9" s="85" t="s">
        <v>99</v>
      </c>
      <c r="C9" s="86" t="s">
        <v>44</v>
      </c>
      <c r="D9" s="17">
        <v>27</v>
      </c>
      <c r="E9" s="17">
        <f t="shared" si="0"/>
        <v>997.979797979798</v>
      </c>
      <c r="F9" s="18">
        <f t="shared" si="1"/>
        <v>5</v>
      </c>
      <c r="G9" s="16">
        <v>175</v>
      </c>
      <c r="H9" s="17">
        <f t="shared" si="2"/>
        <v>842.3423423423424</v>
      </c>
      <c r="I9" s="18">
        <f t="shared" si="3"/>
        <v>8</v>
      </c>
      <c r="J9" s="17">
        <f t="shared" si="4"/>
        <v>1840.3221403221405</v>
      </c>
      <c r="K9" s="18">
        <f t="shared" si="5"/>
        <v>7</v>
      </c>
      <c r="L9" s="17">
        <v>274</v>
      </c>
      <c r="M9" s="17">
        <f t="shared" si="6"/>
        <v>717.7777777777778</v>
      </c>
      <c r="N9" s="18">
        <f t="shared" si="7"/>
        <v>7</v>
      </c>
      <c r="O9" s="17">
        <f t="shared" si="8"/>
        <v>2558.0999180999183</v>
      </c>
      <c r="P9" s="18">
        <f t="shared" si="9"/>
        <v>7</v>
      </c>
      <c r="Q9" s="52"/>
      <c r="R9" s="53"/>
      <c r="S9" s="52"/>
      <c r="T9" s="53"/>
      <c r="U9" s="19"/>
    </row>
    <row r="10" spans="1:16" ht="25.5" customHeight="1">
      <c r="A10" s="18">
        <f t="shared" si="10"/>
        <v>8</v>
      </c>
      <c r="B10" s="85" t="s">
        <v>49</v>
      </c>
      <c r="C10" s="85" t="s">
        <v>25</v>
      </c>
      <c r="D10" s="16">
        <v>385</v>
      </c>
      <c r="E10" s="17">
        <f t="shared" si="0"/>
        <v>636.3636363636364</v>
      </c>
      <c r="F10" s="18">
        <f t="shared" si="1"/>
        <v>8</v>
      </c>
      <c r="G10" s="16">
        <v>32</v>
      </c>
      <c r="H10" s="17">
        <f t="shared" si="2"/>
        <v>971.1711711711712</v>
      </c>
      <c r="I10" s="18">
        <f t="shared" si="3"/>
        <v>6</v>
      </c>
      <c r="J10" s="17">
        <f t="shared" si="4"/>
        <v>1607.5348075348074</v>
      </c>
      <c r="K10" s="18">
        <f t="shared" si="5"/>
        <v>8</v>
      </c>
      <c r="L10" s="27">
        <v>485</v>
      </c>
      <c r="M10" s="17">
        <f t="shared" si="6"/>
        <v>483.33333333333337</v>
      </c>
      <c r="N10" s="18">
        <f t="shared" si="7"/>
        <v>9</v>
      </c>
      <c r="O10" s="17">
        <f t="shared" si="8"/>
        <v>2090.868140868141</v>
      </c>
      <c r="P10" s="18">
        <f t="shared" si="9"/>
        <v>8</v>
      </c>
    </row>
    <row r="11" spans="1:16" ht="25.5" customHeight="1">
      <c r="A11" s="18">
        <f t="shared" si="10"/>
        <v>9</v>
      </c>
      <c r="B11" s="85" t="s">
        <v>89</v>
      </c>
      <c r="C11" s="86" t="s">
        <v>26</v>
      </c>
      <c r="D11" s="16" t="s">
        <v>108</v>
      </c>
      <c r="E11" s="17">
        <f t="shared" si="0"/>
        <v>0</v>
      </c>
      <c r="F11" s="18">
        <f t="shared" si="1"/>
        <v>10</v>
      </c>
      <c r="G11" s="16">
        <v>450</v>
      </c>
      <c r="H11" s="17">
        <f t="shared" si="2"/>
        <v>594.5945945945946</v>
      </c>
      <c r="I11" s="18">
        <f t="shared" si="3"/>
        <v>10</v>
      </c>
      <c r="J11" s="17">
        <f t="shared" si="4"/>
        <v>594.5945945945946</v>
      </c>
      <c r="K11" s="18">
        <f t="shared" si="5"/>
        <v>11</v>
      </c>
      <c r="L11" s="16">
        <v>270</v>
      </c>
      <c r="M11" s="17">
        <f t="shared" si="6"/>
        <v>722.2222222222223</v>
      </c>
      <c r="N11" s="18">
        <f t="shared" si="7"/>
        <v>6</v>
      </c>
      <c r="O11" s="17">
        <f t="shared" si="8"/>
        <v>1316.8168168168168</v>
      </c>
      <c r="P11" s="18">
        <f t="shared" si="9"/>
        <v>9</v>
      </c>
    </row>
    <row r="12" spans="1:16" ht="25.5" customHeight="1">
      <c r="A12" s="18">
        <f t="shared" si="10"/>
        <v>10</v>
      </c>
      <c r="B12" s="50" t="s">
        <v>115</v>
      </c>
      <c r="C12" s="78" t="s">
        <v>79</v>
      </c>
      <c r="D12" s="16">
        <v>540</v>
      </c>
      <c r="E12" s="17">
        <f t="shared" si="0"/>
        <v>479.79797979797985</v>
      </c>
      <c r="F12" s="18">
        <f t="shared" si="1"/>
        <v>9</v>
      </c>
      <c r="G12" s="16">
        <v>685</v>
      </c>
      <c r="H12" s="17">
        <f t="shared" si="2"/>
        <v>382.8828828828829</v>
      </c>
      <c r="I12" s="18">
        <f t="shared" si="3"/>
        <v>11</v>
      </c>
      <c r="J12" s="17">
        <f t="shared" si="4"/>
        <v>862.6808626808627</v>
      </c>
      <c r="K12" s="18">
        <f t="shared" si="5"/>
        <v>9</v>
      </c>
      <c r="L12" s="27">
        <v>640</v>
      </c>
      <c r="M12" s="17">
        <f t="shared" si="6"/>
        <v>311.11111111111114</v>
      </c>
      <c r="N12" s="18">
        <f t="shared" si="7"/>
        <v>10</v>
      </c>
      <c r="O12" s="17">
        <f t="shared" si="8"/>
        <v>1173.7919737919738</v>
      </c>
      <c r="P12" s="18">
        <f t="shared" si="9"/>
        <v>10</v>
      </c>
    </row>
    <row r="13" spans="1:16" ht="25.5" customHeight="1">
      <c r="A13" s="18">
        <f t="shared" si="10"/>
        <v>11</v>
      </c>
      <c r="B13" s="85" t="s">
        <v>52</v>
      </c>
      <c r="C13" s="85" t="s">
        <v>37</v>
      </c>
      <c r="D13" s="16" t="s">
        <v>108</v>
      </c>
      <c r="E13" s="17">
        <f t="shared" si="0"/>
        <v>0</v>
      </c>
      <c r="F13" s="18">
        <f t="shared" si="1"/>
        <v>10</v>
      </c>
      <c r="G13" s="16">
        <v>258</v>
      </c>
      <c r="H13" s="17">
        <f t="shared" si="2"/>
        <v>767.5675675675676</v>
      </c>
      <c r="I13" s="18">
        <f t="shared" si="3"/>
        <v>9</v>
      </c>
      <c r="J13" s="17">
        <f t="shared" si="4"/>
        <v>767.5675675675676</v>
      </c>
      <c r="K13" s="18">
        <f t="shared" si="5"/>
        <v>10</v>
      </c>
      <c r="L13" s="16">
        <v>725</v>
      </c>
      <c r="M13" s="17">
        <f t="shared" si="6"/>
        <v>216.66666666666669</v>
      </c>
      <c r="N13" s="18">
        <f t="shared" si="7"/>
        <v>11</v>
      </c>
      <c r="O13" s="17">
        <f t="shared" si="8"/>
        <v>984.2342342342342</v>
      </c>
      <c r="P13" s="18">
        <f t="shared" si="9"/>
        <v>11</v>
      </c>
    </row>
    <row r="14" spans="1:16" ht="25.5" customHeight="1">
      <c r="A14" s="18"/>
      <c r="B14" s="85"/>
      <c r="C14" s="85"/>
      <c r="D14" s="16"/>
      <c r="E14" s="17">
        <f t="shared" si="0"/>
      </c>
      <c r="F14" s="18">
        <f t="shared" si="1"/>
      </c>
      <c r="G14" s="16"/>
      <c r="H14" s="17">
        <f t="shared" si="2"/>
      </c>
      <c r="I14" s="18">
        <f t="shared" si="3"/>
      </c>
      <c r="J14" s="17">
        <f t="shared" si="4"/>
      </c>
      <c r="K14" s="18">
        <f t="shared" si="5"/>
      </c>
      <c r="L14" s="16"/>
      <c r="M14" s="17">
        <f t="shared" si="6"/>
      </c>
      <c r="N14" s="18">
        <f t="shared" si="7"/>
      </c>
      <c r="O14" s="17">
        <f t="shared" si="8"/>
      </c>
      <c r="P14" s="18">
        <f t="shared" si="9"/>
      </c>
    </row>
    <row r="15" spans="1:16" ht="25.5" customHeight="1">
      <c r="A15" s="18">
        <f>P15</f>
      </c>
      <c r="B15" s="50"/>
      <c r="C15" s="50"/>
      <c r="D15" s="16"/>
      <c r="E15" s="17">
        <f t="shared" si="0"/>
      </c>
      <c r="F15" s="18">
        <f t="shared" si="1"/>
      </c>
      <c r="G15" s="16"/>
      <c r="H15" s="17">
        <f t="shared" si="2"/>
      </c>
      <c r="I15" s="18">
        <f t="shared" si="3"/>
      </c>
      <c r="J15" s="17">
        <f t="shared" si="4"/>
      </c>
      <c r="K15" s="18">
        <f t="shared" si="5"/>
      </c>
      <c r="L15" s="27"/>
      <c r="M15" s="17">
        <f t="shared" si="6"/>
      </c>
      <c r="N15" s="18">
        <f t="shared" si="7"/>
      </c>
      <c r="O15" s="17">
        <f t="shared" si="8"/>
      </c>
      <c r="P15" s="18">
        <f t="shared" si="9"/>
      </c>
    </row>
  </sheetData>
  <sheetProtection/>
  <mergeCells count="3">
    <mergeCell ref="A1:A2"/>
    <mergeCell ref="C1:C2"/>
    <mergeCell ref="B1:B2"/>
  </mergeCells>
  <printOptions gridLines="1" horizontalCentered="1"/>
  <pageMargins left="0.4724409448818898" right="0.4724409448818898" top="0.56" bottom="0.3937007874015748" header="0.35433070866141736" footer="0"/>
  <pageSetup fitToHeight="2" horizontalDpi="300" verticalDpi="300" orientation="landscape" paperSize="9" r:id="rId1"/>
  <headerFooter alignWithMargins="0">
    <oddHeader>&amp;C KATEGORIA 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7"/>
  <sheetViews>
    <sheetView zoomScalePageLayoutView="0" workbookViewId="0" topLeftCell="A1">
      <selection activeCell="B4" sqref="B4"/>
    </sheetView>
  </sheetViews>
  <sheetFormatPr defaultColWidth="9.00390625" defaultRowHeight="25.5" customHeight="1"/>
  <cols>
    <col min="1" max="1" width="4.00390625" style="3" customWidth="1"/>
    <col min="2" max="2" width="22.75390625" style="8" customWidth="1"/>
    <col min="3" max="3" width="21.75390625" style="7" customWidth="1"/>
    <col min="4" max="4" width="5.375" style="4" customWidth="1"/>
    <col min="5" max="5" width="7.375" style="5" customWidth="1"/>
    <col min="6" max="6" width="3.625" style="3" customWidth="1"/>
    <col min="7" max="7" width="4.87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4.625" style="3" customWidth="1"/>
    <col min="17" max="17" width="5.75390625" style="4" hidden="1" customWidth="1"/>
    <col min="18" max="18" width="7.625" style="5" hidden="1" customWidth="1"/>
    <col min="19" max="19" width="3.25390625" style="3" hidden="1" customWidth="1"/>
    <col min="20" max="20" width="8.125" style="5" hidden="1" customWidth="1"/>
    <col min="21" max="21" width="3.25390625" style="3" hidden="1" customWidth="1"/>
    <col min="22" max="16384" width="9.125" style="6" customWidth="1"/>
  </cols>
  <sheetData>
    <row r="1" spans="1:21" s="24" customFormat="1" ht="12.75" customHeight="1">
      <c r="A1" s="114" t="s">
        <v>0</v>
      </c>
      <c r="B1" s="116" t="s">
        <v>18</v>
      </c>
      <c r="C1" s="116" t="s">
        <v>2</v>
      </c>
      <c r="D1" s="33" t="s">
        <v>8</v>
      </c>
      <c r="E1" s="33"/>
      <c r="F1" s="33"/>
      <c r="G1" s="33" t="s">
        <v>9</v>
      </c>
      <c r="H1" s="33"/>
      <c r="I1" s="33"/>
      <c r="J1" s="33" t="s">
        <v>13</v>
      </c>
      <c r="K1" s="33"/>
      <c r="L1" s="33" t="s">
        <v>11</v>
      </c>
      <c r="M1" s="33"/>
      <c r="N1" s="33"/>
      <c r="O1" s="33" t="s">
        <v>14</v>
      </c>
      <c r="P1" s="34"/>
      <c r="Q1" s="23" t="s">
        <v>10</v>
      </c>
      <c r="R1" s="23"/>
      <c r="S1" s="23"/>
      <c r="T1" s="23" t="s">
        <v>15</v>
      </c>
      <c r="U1" s="23"/>
    </row>
    <row r="2" spans="1:21" s="22" customFormat="1" ht="73.5" customHeight="1" thickBot="1">
      <c r="A2" s="115"/>
      <c r="B2" s="115"/>
      <c r="C2" s="115"/>
      <c r="D2" s="35" t="s">
        <v>16</v>
      </c>
      <c r="E2" s="36" t="s">
        <v>23</v>
      </c>
      <c r="F2" s="35" t="s">
        <v>12</v>
      </c>
      <c r="G2" s="35" t="s">
        <v>16</v>
      </c>
      <c r="H2" s="36" t="s">
        <v>23</v>
      </c>
      <c r="I2" s="35" t="s">
        <v>12</v>
      </c>
      <c r="J2" s="36" t="s">
        <v>23</v>
      </c>
      <c r="K2" s="35" t="s">
        <v>12</v>
      </c>
      <c r="L2" s="35" t="s">
        <v>16</v>
      </c>
      <c r="M2" s="36" t="s">
        <v>23</v>
      </c>
      <c r="N2" s="35" t="s">
        <v>12</v>
      </c>
      <c r="O2" s="36" t="s">
        <v>23</v>
      </c>
      <c r="P2" s="37" t="s">
        <v>12</v>
      </c>
      <c r="Q2" s="20" t="s">
        <v>16</v>
      </c>
      <c r="R2" s="21" t="s">
        <v>17</v>
      </c>
      <c r="S2" s="20" t="s">
        <v>12</v>
      </c>
      <c r="T2" s="21" t="s">
        <v>17</v>
      </c>
      <c r="U2" s="20" t="s">
        <v>12</v>
      </c>
    </row>
    <row r="3" spans="1:21" ht="25.5" customHeight="1">
      <c r="A3" s="12">
        <f>P3</f>
        <v>1</v>
      </c>
      <c r="B3" s="13" t="s">
        <v>92</v>
      </c>
      <c r="C3" s="86" t="s">
        <v>26</v>
      </c>
      <c r="D3" s="14">
        <v>25</v>
      </c>
      <c r="E3" s="17">
        <f>IF(D3&lt;&gt;"",IF(ISNUMBER(D3),MAX(1000/TJE1*(TJE1-D3+MIN(D:D)),0),0),"")</f>
        <v>1000</v>
      </c>
      <c r="F3" s="18">
        <f>IF(E3&lt;&gt;"",RANK(E3,E:E),"")</f>
        <v>1</v>
      </c>
      <c r="G3" s="14">
        <v>231</v>
      </c>
      <c r="H3" s="17">
        <f>IF(G3&lt;&gt;"",IF(ISNUMBER(G3),MAX(1000/TJE2*(TJE2-G3+MIN(G:G)),0),0),"")</f>
        <v>1000</v>
      </c>
      <c r="I3" s="18">
        <f>IF(H3&lt;&gt;"",RANK(H3,H:H),"")</f>
        <v>1</v>
      </c>
      <c r="J3" s="17">
        <f>H3+E3</f>
        <v>2000</v>
      </c>
      <c r="K3" s="18">
        <f>IF(J3&lt;&gt;"",RANK(J3,J:J),"")</f>
        <v>1</v>
      </c>
      <c r="L3" s="14">
        <v>115</v>
      </c>
      <c r="M3" s="17">
        <f>IF(L3&lt;&gt;"",IF(ISNUMBER(L3),MAX(1000/TJE3*(TJE3-L3+MIN(L:L)),0),0),"")</f>
        <v>1000</v>
      </c>
      <c r="N3" s="18">
        <f>IF(M3&lt;&gt;"",RANK(M3,M:M),"")</f>
        <v>1</v>
      </c>
      <c r="O3" s="17">
        <f>IF(M3&lt;&gt;"",J3+M3,"")</f>
        <v>3000</v>
      </c>
      <c r="P3" s="18">
        <f>IF(O3&lt;&gt;"",RANK(O3,O:O),"")</f>
        <v>1</v>
      </c>
      <c r="Q3" s="14"/>
      <c r="R3" s="15">
        <f>IF(Q3&lt;&gt;"",IF(ISNUMBER(Q3),MAX(1000/TJE4*(TJE4-Q3+MIN(Q:Q)),0),0),"")</f>
      </c>
      <c r="S3" s="12">
        <f>IF(R3&lt;&gt;"",RANK(R3,R:R),"")</f>
      </c>
      <c r="T3" s="15">
        <f>IF(R3&lt;&gt;"",O3+R3,"")</f>
      </c>
      <c r="U3" s="12">
        <f>IF(T3&lt;&gt;"",RANK(T3,T:T),"")</f>
      </c>
    </row>
    <row r="4" spans="1:16" ht="25.5" customHeight="1">
      <c r="A4" s="12">
        <f>P4</f>
        <v>2</v>
      </c>
      <c r="B4" s="13" t="s">
        <v>104</v>
      </c>
      <c r="C4" s="9" t="s">
        <v>79</v>
      </c>
      <c r="D4" s="14">
        <v>570</v>
      </c>
      <c r="E4" s="17">
        <f>IF(D4&lt;&gt;"",IF(ISNUMBER(D4),MAX(1000/TJE1*(TJE1-D4+MIN(D:D)),0),0),"")</f>
        <v>327.16049382716045</v>
      </c>
      <c r="F4" s="18">
        <f>IF(E4&lt;&gt;"",RANK(E4,E:E),"")</f>
        <v>2</v>
      </c>
      <c r="G4" s="14">
        <v>633</v>
      </c>
      <c r="H4" s="17">
        <f>IF(G4&lt;&gt;"",IF(ISNUMBER(G4),MAX(1000/TJE2*(TJE2-G4+MIN(G:G)),0),0),"")</f>
        <v>503.7037037037037</v>
      </c>
      <c r="I4" s="18">
        <f>IF(H4&lt;&gt;"",RANK(H4,H:H),"")</f>
        <v>4</v>
      </c>
      <c r="J4" s="17">
        <f>H4+E4</f>
        <v>830.8641975308642</v>
      </c>
      <c r="K4" s="18">
        <f>IF(J4&lt;&gt;"",RANK(J4,J:J),"")</f>
        <v>3</v>
      </c>
      <c r="L4" s="27">
        <v>615</v>
      </c>
      <c r="M4" s="17">
        <f>IF(L4&lt;&gt;"",IF(ISNUMBER(L4),MAX(1000/TJE3*(TJE3-L4+MIN(L:L)),0),0),"")</f>
        <v>444.44444444444446</v>
      </c>
      <c r="N4" s="18">
        <f>IF(M4&lt;&gt;"",RANK(M4,M:M),"")</f>
        <v>2</v>
      </c>
      <c r="O4" s="17">
        <f>IF(M4&lt;&gt;"",J4+M4,"")</f>
        <v>1275.3086419753085</v>
      </c>
      <c r="P4" s="18">
        <f>IF(O4&lt;&gt;"",RANK(O4,O:O),"")</f>
        <v>2</v>
      </c>
    </row>
    <row r="5" spans="1:25" ht="25.5" customHeight="1">
      <c r="A5" s="12">
        <f>P5</f>
        <v>3</v>
      </c>
      <c r="B5" s="13" t="s">
        <v>105</v>
      </c>
      <c r="C5" s="9" t="s">
        <v>79</v>
      </c>
      <c r="D5" s="14">
        <v>572</v>
      </c>
      <c r="E5" s="17">
        <f>IF(D5&lt;&gt;"",IF(ISNUMBER(D5),MAX(1000/TJE1*(TJE1-D5+MIN(D:D)),0),0),"")</f>
        <v>324.69135802469134</v>
      </c>
      <c r="F5" s="18">
        <f>IF(E5&lt;&gt;"",RANK(E5,E:E),"")</f>
        <v>3</v>
      </c>
      <c r="G5" s="14">
        <v>610</v>
      </c>
      <c r="H5" s="17">
        <f>IF(G5&lt;&gt;"",IF(ISNUMBER(G5),MAX(1000/TJE2*(TJE2-G5+MIN(G:G)),0),0),"")</f>
        <v>532.0987654320987</v>
      </c>
      <c r="I5" s="18">
        <f>IF(H5&lt;&gt;"",RANK(H5,H:H),"")</f>
        <v>3</v>
      </c>
      <c r="J5" s="17">
        <f>H5+E5</f>
        <v>856.7901234567901</v>
      </c>
      <c r="K5" s="18">
        <f>IF(J5&lt;&gt;"",RANK(J5,J:J),"")</f>
        <v>2</v>
      </c>
      <c r="L5" s="14">
        <v>785</v>
      </c>
      <c r="M5" s="17">
        <f>IF(L5&lt;&gt;"",IF(ISNUMBER(L5),MAX(1000/TJE3*(TJE3-L5+MIN(L:L)),0),0),"")</f>
        <v>255.55555555555557</v>
      </c>
      <c r="N5" s="18">
        <f>IF(M5&lt;&gt;"",RANK(M5,M:M),"")</f>
        <v>4</v>
      </c>
      <c r="O5" s="17">
        <f>IF(M5&lt;&gt;"",J5+M5,"")</f>
        <v>1112.3456790123457</v>
      </c>
      <c r="P5" s="18">
        <f>IF(O5&lt;&gt;"",RANK(O5,O:O),"")</f>
        <v>3</v>
      </c>
      <c r="Y5" s="87"/>
    </row>
    <row r="6" spans="1:16" ht="25.5" customHeight="1">
      <c r="A6" s="12">
        <f>P6</f>
        <v>4</v>
      </c>
      <c r="B6" s="13" t="s">
        <v>53</v>
      </c>
      <c r="C6" s="13" t="s">
        <v>27</v>
      </c>
      <c r="D6" s="14" t="s">
        <v>106</v>
      </c>
      <c r="E6" s="17">
        <f>IF(D6&lt;&gt;"",IF(ISNUMBER(D6),MAX(1000/TJE1*(TJE1-D6+MIN(D:D)),0),0),"")</f>
        <v>0</v>
      </c>
      <c r="F6" s="18">
        <f>IF(E6&lt;&gt;"",RANK(E6,E:E),"")</f>
        <v>4</v>
      </c>
      <c r="G6" s="14">
        <v>501</v>
      </c>
      <c r="H6" s="17">
        <f>IF(G6&lt;&gt;"",IF(ISNUMBER(G6),MAX(1000/TJE2*(TJE2-G6+MIN(G:G)),0),0),"")</f>
        <v>666.6666666666666</v>
      </c>
      <c r="I6" s="18">
        <f>IF(H6&lt;&gt;"",RANK(H6,H:H),"")</f>
        <v>2</v>
      </c>
      <c r="J6" s="17">
        <f>H6+E6</f>
        <v>666.6666666666666</v>
      </c>
      <c r="K6" s="18">
        <f>IF(J6&lt;&gt;"",RANK(J6,J:J),"")</f>
        <v>4</v>
      </c>
      <c r="L6" s="27">
        <v>685</v>
      </c>
      <c r="M6" s="17">
        <f>IF(L6&lt;&gt;"",IF(ISNUMBER(L6),MAX(1000/TJE3*(TJE3-L6+MIN(L:L)),0),0),"")</f>
        <v>366.6666666666667</v>
      </c>
      <c r="N6" s="18">
        <f>IF(M6&lt;&gt;"",RANK(M6,M:M),"")</f>
        <v>3</v>
      </c>
      <c r="O6" s="17">
        <f>IF(M6&lt;&gt;"",J6+M6,"")</f>
        <v>1033.3333333333333</v>
      </c>
      <c r="P6" s="18">
        <f>IF(O6&lt;&gt;"",RANK(O6,O:O),"")</f>
        <v>4</v>
      </c>
    </row>
    <row r="7" spans="1:16" ht="25.5" customHeight="1">
      <c r="A7" s="12">
        <f>P7</f>
        <v>5</v>
      </c>
      <c r="B7" s="13" t="s">
        <v>107</v>
      </c>
      <c r="C7" s="13" t="s">
        <v>27</v>
      </c>
      <c r="D7" s="14" t="s">
        <v>106</v>
      </c>
      <c r="E7" s="17">
        <f>IF(D7&lt;&gt;"",IF(ISNUMBER(D7),MAX(1000/TJE1*(TJE1-D7+MIN(D:D)),0),0),"")</f>
        <v>0</v>
      </c>
      <c r="F7" s="18">
        <f>IF(E7&lt;&gt;"",RANK(E7,E:E),"")</f>
        <v>4</v>
      </c>
      <c r="G7" s="14">
        <v>695</v>
      </c>
      <c r="H7" s="17">
        <f>IF(G7&lt;&gt;"",IF(ISNUMBER(G7),MAX(1000/TJE2*(TJE2-G7+MIN(G:G)),0),0),"")</f>
        <v>427.16049382716045</v>
      </c>
      <c r="I7" s="18">
        <f>IF(H7&lt;&gt;"",RANK(H7,H:H),"")</f>
        <v>5</v>
      </c>
      <c r="J7" s="17">
        <f>H7+E7</f>
        <v>427.16049382716045</v>
      </c>
      <c r="K7" s="18">
        <f>IF(J7&lt;&gt;"",RANK(J7,J:J),"")</f>
        <v>5</v>
      </c>
      <c r="L7" s="27">
        <v>1045</v>
      </c>
      <c r="M7" s="17">
        <v>1</v>
      </c>
      <c r="N7" s="18">
        <f>IF(M7&lt;&gt;"",RANK(M7,M:M),"")</f>
        <v>5</v>
      </c>
      <c r="O7" s="17">
        <f>IF(M7&lt;&gt;"",J7+M7,"")</f>
        <v>428.16049382716045</v>
      </c>
      <c r="P7" s="18">
        <f>IF(O7&lt;&gt;"",RANK(O7,O:O),"")</f>
        <v>5</v>
      </c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5905511811023623" bottom="0.3937007874015748" header="0.35433070866141736" footer="0"/>
  <pageSetup horizontalDpi="300" verticalDpi="300" orientation="landscape" paperSize="9" r:id="rId1"/>
  <headerFooter alignWithMargins="0">
    <oddHeader>&amp;CKATEGORIA  TJ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96" zoomScaleNormal="96" zoomScalePageLayoutView="0" workbookViewId="0" topLeftCell="A4">
      <selection activeCell="M9" sqref="M9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34.25390625" style="25" customWidth="1"/>
    <col min="4" max="4" width="5.875" style="0" customWidth="1"/>
    <col min="5" max="5" width="11.00390625" style="0" bestFit="1" customWidth="1"/>
    <col min="6" max="6" width="3.625" style="0" customWidth="1"/>
    <col min="7" max="7" width="5.625" style="0" customWidth="1"/>
    <col min="8" max="8" width="8.875" style="0" bestFit="1" customWidth="1"/>
    <col min="9" max="9" width="3.625" style="0" customWidth="1"/>
    <col min="10" max="10" width="11.00390625" style="0" bestFit="1" customWidth="1"/>
    <col min="11" max="11" width="3.625" style="0" customWidth="1"/>
  </cols>
  <sheetData>
    <row r="1" spans="1:11" ht="12.75" customHeight="1">
      <c r="A1" s="114" t="s">
        <v>0</v>
      </c>
      <c r="B1" s="116" t="s">
        <v>18</v>
      </c>
      <c r="C1" s="116" t="s">
        <v>2</v>
      </c>
      <c r="D1" s="11" t="s">
        <v>8</v>
      </c>
      <c r="E1" s="11"/>
      <c r="F1" s="11"/>
      <c r="G1" s="11" t="s">
        <v>9</v>
      </c>
      <c r="H1" s="11"/>
      <c r="I1" s="11"/>
      <c r="J1" s="11" t="s">
        <v>13</v>
      </c>
      <c r="K1" s="11"/>
    </row>
    <row r="2" spans="1:11" s="26" customFormat="1" ht="48.75" customHeight="1">
      <c r="A2" s="117"/>
      <c r="B2" s="117"/>
      <c r="C2" s="117"/>
      <c r="D2" s="40" t="s">
        <v>16</v>
      </c>
      <c r="E2" s="41" t="s">
        <v>17</v>
      </c>
      <c r="F2" s="40" t="s">
        <v>12</v>
      </c>
      <c r="G2" s="40" t="s">
        <v>16</v>
      </c>
      <c r="H2" s="41" t="s">
        <v>17</v>
      </c>
      <c r="I2" s="40" t="s">
        <v>12</v>
      </c>
      <c r="J2" s="41" t="s">
        <v>17</v>
      </c>
      <c r="K2" s="40" t="s">
        <v>12</v>
      </c>
    </row>
    <row r="3" spans="1:11" ht="32.25" customHeight="1">
      <c r="A3" s="74">
        <f aca="true" t="shared" si="0" ref="A3:A26">K3</f>
        <v>1</v>
      </c>
      <c r="B3" s="43" t="s">
        <v>138</v>
      </c>
      <c r="C3" s="9" t="s">
        <v>79</v>
      </c>
      <c r="D3" s="10">
        <v>51</v>
      </c>
      <c r="E3" s="42">
        <f aca="true" t="shared" si="1" ref="E3:E12">IF(D3&lt;&gt;"",IF(ISNUMBER(D3),MAX(1000/TME1*(TME1-D3+MIN(D$1:D$65536)),0),0),"")</f>
        <v>962.2222222222223</v>
      </c>
      <c r="F3" s="9">
        <f aca="true" t="shared" si="2" ref="F3:F26">IF(E3&lt;&gt;"",RANK(E3,E$1:E$65536),"")</f>
        <v>2</v>
      </c>
      <c r="G3" s="75">
        <v>133</v>
      </c>
      <c r="H3" s="42">
        <f aca="true" t="shared" si="3" ref="H3:H21">IF(G3&lt;&gt;"",IF(ISNUMBER(G3),MAX(1000/TME2*(TME2-G3+MIN(G$1:G$65536)),0),0),"")</f>
        <v>1000</v>
      </c>
      <c r="I3" s="9">
        <f aca="true" t="shared" si="4" ref="I3:I26">IF(H3&lt;&gt;"",RANK(H3,H$1:H$65536),"")</f>
        <v>1</v>
      </c>
      <c r="J3" s="42">
        <f aca="true" t="shared" si="5" ref="J3:J22">IF(H3&lt;&gt;"",E3+H3,"")</f>
        <v>1962.2222222222222</v>
      </c>
      <c r="K3" s="9">
        <f aca="true" t="shared" si="6" ref="K3:K26">IF(J3&lt;&gt;"",RANK(J3,J$1:J$65536),"")</f>
        <v>1</v>
      </c>
    </row>
    <row r="4" spans="1:11" ht="30" customHeight="1">
      <c r="A4" s="74">
        <f t="shared" si="0"/>
        <v>2</v>
      </c>
      <c r="B4" s="43" t="s">
        <v>139</v>
      </c>
      <c r="C4" s="9" t="s">
        <v>79</v>
      </c>
      <c r="D4" s="10">
        <v>55</v>
      </c>
      <c r="E4" s="42">
        <f t="shared" si="1"/>
        <v>957.7777777777778</v>
      </c>
      <c r="F4" s="9">
        <f t="shared" si="2"/>
        <v>3</v>
      </c>
      <c r="G4" s="10">
        <v>140</v>
      </c>
      <c r="H4" s="42">
        <f t="shared" si="3"/>
        <v>992.2222222222223</v>
      </c>
      <c r="I4" s="9">
        <f t="shared" si="4"/>
        <v>2</v>
      </c>
      <c r="J4" s="42">
        <f t="shared" si="5"/>
        <v>1950</v>
      </c>
      <c r="K4" s="9">
        <f t="shared" si="6"/>
        <v>2</v>
      </c>
    </row>
    <row r="5" spans="1:11" ht="25.5" customHeight="1">
      <c r="A5" s="74">
        <f t="shared" si="0"/>
        <v>3</v>
      </c>
      <c r="B5" s="43" t="s">
        <v>55</v>
      </c>
      <c r="C5" s="13" t="s">
        <v>62</v>
      </c>
      <c r="D5" s="10">
        <v>17</v>
      </c>
      <c r="E5" s="42">
        <f t="shared" si="1"/>
        <v>1000</v>
      </c>
      <c r="F5" s="9">
        <f t="shared" si="2"/>
        <v>1</v>
      </c>
      <c r="G5" s="10">
        <v>251</v>
      </c>
      <c r="H5" s="42">
        <f t="shared" si="3"/>
        <v>868.8888888888889</v>
      </c>
      <c r="I5" s="9">
        <f t="shared" si="4"/>
        <v>4</v>
      </c>
      <c r="J5" s="42">
        <f t="shared" si="5"/>
        <v>1868.888888888889</v>
      </c>
      <c r="K5" s="9">
        <f t="shared" si="6"/>
        <v>3</v>
      </c>
    </row>
    <row r="6" spans="1:11" ht="25.5" customHeight="1">
      <c r="A6" s="74">
        <f t="shared" si="0"/>
        <v>4</v>
      </c>
      <c r="B6" s="81" t="s">
        <v>94</v>
      </c>
      <c r="C6" s="86" t="s">
        <v>93</v>
      </c>
      <c r="D6" s="10">
        <v>240</v>
      </c>
      <c r="E6" s="42">
        <f t="shared" si="1"/>
        <v>752.2222222222223</v>
      </c>
      <c r="F6" s="9">
        <f t="shared" si="2"/>
        <v>6</v>
      </c>
      <c r="G6" s="10">
        <v>205</v>
      </c>
      <c r="H6" s="42">
        <f t="shared" si="3"/>
        <v>920</v>
      </c>
      <c r="I6" s="9">
        <f t="shared" si="4"/>
        <v>3</v>
      </c>
      <c r="J6" s="42">
        <f t="shared" si="5"/>
        <v>1672.2222222222222</v>
      </c>
      <c r="K6" s="9">
        <f t="shared" si="6"/>
        <v>4</v>
      </c>
    </row>
    <row r="7" spans="1:11" ht="25.5" customHeight="1">
      <c r="A7" s="74">
        <f t="shared" si="0"/>
        <v>5</v>
      </c>
      <c r="B7" s="43" t="s">
        <v>95</v>
      </c>
      <c r="C7" s="86" t="s">
        <v>97</v>
      </c>
      <c r="D7" s="44">
        <v>190</v>
      </c>
      <c r="E7" s="42">
        <f t="shared" si="1"/>
        <v>807.7777777777778</v>
      </c>
      <c r="F7" s="9">
        <f t="shared" si="2"/>
        <v>5</v>
      </c>
      <c r="G7" s="75">
        <v>385</v>
      </c>
      <c r="H7" s="42">
        <f t="shared" si="3"/>
        <v>720</v>
      </c>
      <c r="I7" s="9">
        <f t="shared" si="4"/>
        <v>6</v>
      </c>
      <c r="J7" s="42">
        <f t="shared" si="5"/>
        <v>1527.7777777777778</v>
      </c>
      <c r="K7" s="9">
        <f t="shared" si="6"/>
        <v>5</v>
      </c>
    </row>
    <row r="8" spans="1:11" ht="25.5" customHeight="1">
      <c r="A8" s="74">
        <f t="shared" si="0"/>
        <v>6</v>
      </c>
      <c r="B8" s="43" t="s">
        <v>87</v>
      </c>
      <c r="C8" s="86" t="s">
        <v>88</v>
      </c>
      <c r="D8" s="10">
        <v>137</v>
      </c>
      <c r="E8" s="42">
        <f t="shared" si="1"/>
        <v>866.6666666666667</v>
      </c>
      <c r="F8" s="9">
        <f t="shared" si="2"/>
        <v>4</v>
      </c>
      <c r="G8" s="10">
        <v>535</v>
      </c>
      <c r="H8" s="42">
        <f t="shared" si="3"/>
        <v>553.3333333333334</v>
      </c>
      <c r="I8" s="9">
        <f t="shared" si="4"/>
        <v>8</v>
      </c>
      <c r="J8" s="42">
        <f t="shared" si="5"/>
        <v>1420</v>
      </c>
      <c r="K8" s="9">
        <f t="shared" si="6"/>
        <v>6</v>
      </c>
    </row>
    <row r="9" spans="1:11" ht="25.5" customHeight="1">
      <c r="A9" s="74">
        <f t="shared" si="0"/>
        <v>7</v>
      </c>
      <c r="B9" s="43" t="s">
        <v>41</v>
      </c>
      <c r="C9" s="80" t="s">
        <v>39</v>
      </c>
      <c r="D9" s="10">
        <v>605</v>
      </c>
      <c r="E9" s="42">
        <f t="shared" si="1"/>
        <v>346.6666666666667</v>
      </c>
      <c r="F9" s="9">
        <f t="shared" si="2"/>
        <v>10</v>
      </c>
      <c r="G9" s="10">
        <v>368</v>
      </c>
      <c r="H9" s="42">
        <f t="shared" si="3"/>
        <v>738.8888888888889</v>
      </c>
      <c r="I9" s="9">
        <f t="shared" si="4"/>
        <v>5</v>
      </c>
      <c r="J9" s="42">
        <f t="shared" si="5"/>
        <v>1085.5555555555557</v>
      </c>
      <c r="K9" s="9">
        <f t="shared" si="6"/>
        <v>7</v>
      </c>
    </row>
    <row r="10" spans="1:11" ht="25.5" customHeight="1">
      <c r="A10" s="74">
        <f t="shared" si="0"/>
        <v>8</v>
      </c>
      <c r="B10" s="60" t="s">
        <v>73</v>
      </c>
      <c r="C10" s="80" t="s">
        <v>71</v>
      </c>
      <c r="D10" s="44">
        <v>469</v>
      </c>
      <c r="E10" s="42">
        <f t="shared" si="1"/>
        <v>497.7777777777778</v>
      </c>
      <c r="F10" s="9">
        <f t="shared" si="2"/>
        <v>8</v>
      </c>
      <c r="G10" s="75">
        <v>798</v>
      </c>
      <c r="H10" s="42">
        <f t="shared" si="3"/>
        <v>261.11111111111114</v>
      </c>
      <c r="I10" s="9">
        <f t="shared" si="4"/>
        <v>15</v>
      </c>
      <c r="J10" s="42">
        <f t="shared" si="5"/>
        <v>758.8888888888889</v>
      </c>
      <c r="K10" s="9">
        <f t="shared" si="6"/>
        <v>8</v>
      </c>
    </row>
    <row r="11" spans="1:11" ht="25.5" customHeight="1">
      <c r="A11" s="74">
        <f t="shared" si="0"/>
        <v>9</v>
      </c>
      <c r="B11" s="57" t="s">
        <v>56</v>
      </c>
      <c r="C11" s="13" t="s">
        <v>63</v>
      </c>
      <c r="D11" s="59">
        <v>777</v>
      </c>
      <c r="E11" s="42">
        <f t="shared" si="1"/>
        <v>155.55555555555557</v>
      </c>
      <c r="F11" s="9">
        <f t="shared" si="2"/>
        <v>12</v>
      </c>
      <c r="G11" s="75">
        <v>495</v>
      </c>
      <c r="H11" s="42">
        <f t="shared" si="3"/>
        <v>597.7777777777778</v>
      </c>
      <c r="I11" s="9">
        <f t="shared" si="4"/>
        <v>7</v>
      </c>
      <c r="J11" s="42">
        <f t="shared" si="5"/>
        <v>753.3333333333334</v>
      </c>
      <c r="K11" s="9">
        <f t="shared" si="6"/>
        <v>9</v>
      </c>
    </row>
    <row r="12" spans="1:11" ht="25.5" customHeight="1">
      <c r="A12" s="74">
        <f t="shared" si="0"/>
        <v>10</v>
      </c>
      <c r="B12" s="57" t="s">
        <v>54</v>
      </c>
      <c r="C12" s="13" t="s">
        <v>61</v>
      </c>
      <c r="D12" s="59">
        <v>550</v>
      </c>
      <c r="E12" s="42">
        <f t="shared" si="1"/>
        <v>407.77777777777777</v>
      </c>
      <c r="F12" s="9">
        <f t="shared" si="2"/>
        <v>9</v>
      </c>
      <c r="G12" s="75">
        <v>840</v>
      </c>
      <c r="H12" s="42">
        <f t="shared" si="3"/>
        <v>214.44444444444446</v>
      </c>
      <c r="I12" s="9">
        <f t="shared" si="4"/>
        <v>16</v>
      </c>
      <c r="J12" s="42">
        <f t="shared" si="5"/>
        <v>622.2222222222222</v>
      </c>
      <c r="K12" s="9">
        <f t="shared" si="6"/>
        <v>10</v>
      </c>
    </row>
    <row r="13" spans="1:11" ht="25.5" customHeight="1">
      <c r="A13" s="74">
        <f t="shared" si="0"/>
        <v>11</v>
      </c>
      <c r="B13" s="57" t="s">
        <v>40</v>
      </c>
      <c r="C13" s="81" t="s">
        <v>38</v>
      </c>
      <c r="D13" s="44">
        <v>980</v>
      </c>
      <c r="E13" s="42">
        <v>1</v>
      </c>
      <c r="F13" s="9">
        <f t="shared" si="2"/>
        <v>15</v>
      </c>
      <c r="G13" s="75">
        <v>565</v>
      </c>
      <c r="H13" s="42">
        <f t="shared" si="3"/>
        <v>520</v>
      </c>
      <c r="I13" s="9">
        <f t="shared" si="4"/>
        <v>9</v>
      </c>
      <c r="J13" s="42">
        <f t="shared" si="5"/>
        <v>521</v>
      </c>
      <c r="K13" s="9">
        <f t="shared" si="6"/>
        <v>11</v>
      </c>
    </row>
    <row r="14" spans="1:11" ht="25.5" customHeight="1">
      <c r="A14" s="74">
        <f t="shared" si="0"/>
        <v>12</v>
      </c>
      <c r="B14" s="57" t="s">
        <v>57</v>
      </c>
      <c r="C14" s="13" t="s">
        <v>63</v>
      </c>
      <c r="D14" s="44">
        <v>464</v>
      </c>
      <c r="E14" s="42">
        <f>IF(D14&lt;&gt;"",IF(ISNUMBER(D14),MAX(1000/TME1*(TME1-D14+MIN(D:D)),0),0),"")</f>
        <v>503.33333333333337</v>
      </c>
      <c r="F14" s="9">
        <f t="shared" si="2"/>
        <v>7</v>
      </c>
      <c r="G14" s="75" t="s">
        <v>142</v>
      </c>
      <c r="H14" s="42">
        <f t="shared" si="3"/>
        <v>0</v>
      </c>
      <c r="I14" s="9">
        <f t="shared" si="4"/>
        <v>20</v>
      </c>
      <c r="J14" s="42">
        <f t="shared" si="5"/>
        <v>503.33333333333337</v>
      </c>
      <c r="K14" s="9">
        <f t="shared" si="6"/>
        <v>12</v>
      </c>
    </row>
    <row r="15" spans="1:11" ht="25.5" customHeight="1">
      <c r="A15" s="74">
        <f t="shared" si="0"/>
        <v>13</v>
      </c>
      <c r="B15" s="57" t="s">
        <v>60</v>
      </c>
      <c r="C15" s="13" t="s">
        <v>63</v>
      </c>
      <c r="D15" s="59">
        <v>785</v>
      </c>
      <c r="E15" s="42">
        <f>IF(D15&lt;&gt;"",IF(ISNUMBER(D15),MAX(1000/TME1*(TME1-D15+MIN(D:D)),0),0),"")</f>
        <v>146.66666666666669</v>
      </c>
      <c r="F15" s="9">
        <f t="shared" si="2"/>
        <v>13</v>
      </c>
      <c r="G15" s="75">
        <v>755</v>
      </c>
      <c r="H15" s="42">
        <f t="shared" si="3"/>
        <v>308.8888888888889</v>
      </c>
      <c r="I15" s="9">
        <f t="shared" si="4"/>
        <v>13</v>
      </c>
      <c r="J15" s="42">
        <f t="shared" si="5"/>
        <v>455.5555555555556</v>
      </c>
      <c r="K15" s="9">
        <f t="shared" si="6"/>
        <v>13</v>
      </c>
    </row>
    <row r="16" spans="1:11" ht="25.5" customHeight="1">
      <c r="A16" s="74">
        <f t="shared" si="0"/>
        <v>14</v>
      </c>
      <c r="B16" s="57" t="s">
        <v>140</v>
      </c>
      <c r="C16" s="80" t="s">
        <v>71</v>
      </c>
      <c r="D16" s="59">
        <v>940</v>
      </c>
      <c r="E16" s="42">
        <v>1</v>
      </c>
      <c r="F16" s="9">
        <f t="shared" si="2"/>
        <v>15</v>
      </c>
      <c r="G16" s="75">
        <v>630</v>
      </c>
      <c r="H16" s="42">
        <f t="shared" si="3"/>
        <v>447.77777777777777</v>
      </c>
      <c r="I16" s="9">
        <f t="shared" si="4"/>
        <v>10</v>
      </c>
      <c r="J16" s="42">
        <f t="shared" si="5"/>
        <v>448.77777777777777</v>
      </c>
      <c r="K16" s="9">
        <f t="shared" si="6"/>
        <v>14</v>
      </c>
    </row>
    <row r="17" spans="1:11" ht="37.5" customHeight="1">
      <c r="A17" s="74">
        <f t="shared" si="0"/>
        <v>15</v>
      </c>
      <c r="B17" s="57" t="s">
        <v>111</v>
      </c>
      <c r="C17" s="79" t="s">
        <v>33</v>
      </c>
      <c r="D17" s="44">
        <v>1070</v>
      </c>
      <c r="E17" s="42">
        <v>1</v>
      </c>
      <c r="F17" s="9">
        <f t="shared" si="2"/>
        <v>15</v>
      </c>
      <c r="G17" s="75">
        <v>730</v>
      </c>
      <c r="H17" s="42">
        <f t="shared" si="3"/>
        <v>336.6666666666667</v>
      </c>
      <c r="I17" s="9">
        <f t="shared" si="4"/>
        <v>11</v>
      </c>
      <c r="J17" s="42">
        <f t="shared" si="5"/>
        <v>337.6666666666667</v>
      </c>
      <c r="K17" s="9">
        <f t="shared" si="6"/>
        <v>15</v>
      </c>
    </row>
    <row r="18" spans="1:11" ht="38.25" customHeight="1">
      <c r="A18" s="74">
        <f t="shared" si="0"/>
        <v>16</v>
      </c>
      <c r="B18" s="57" t="s">
        <v>72</v>
      </c>
      <c r="C18" s="80" t="s">
        <v>71</v>
      </c>
      <c r="D18" s="59">
        <v>1012</v>
      </c>
      <c r="E18" s="42">
        <v>1</v>
      </c>
      <c r="F18" s="9">
        <f t="shared" si="2"/>
        <v>15</v>
      </c>
      <c r="G18" s="75">
        <v>745</v>
      </c>
      <c r="H18" s="42">
        <f t="shared" si="3"/>
        <v>320</v>
      </c>
      <c r="I18" s="9">
        <f t="shared" si="4"/>
        <v>12</v>
      </c>
      <c r="J18" s="42">
        <f t="shared" si="5"/>
        <v>321</v>
      </c>
      <c r="K18" s="9">
        <f t="shared" si="6"/>
        <v>16</v>
      </c>
    </row>
    <row r="19" spans="1:11" ht="28.5" customHeight="1">
      <c r="A19" s="74">
        <f t="shared" si="0"/>
        <v>17</v>
      </c>
      <c r="B19" s="57" t="s">
        <v>141</v>
      </c>
      <c r="C19" s="13" t="s">
        <v>63</v>
      </c>
      <c r="D19" s="44">
        <v>960</v>
      </c>
      <c r="E19" s="42">
        <v>1</v>
      </c>
      <c r="F19" s="9">
        <f t="shared" si="2"/>
        <v>15</v>
      </c>
      <c r="G19" s="75">
        <v>790</v>
      </c>
      <c r="H19" s="42">
        <f t="shared" si="3"/>
        <v>270</v>
      </c>
      <c r="I19" s="9">
        <f t="shared" si="4"/>
        <v>14</v>
      </c>
      <c r="J19" s="42">
        <f t="shared" si="5"/>
        <v>271</v>
      </c>
      <c r="K19" s="9">
        <f t="shared" si="6"/>
        <v>17</v>
      </c>
    </row>
    <row r="20" spans="1:11" ht="25.5" customHeight="1">
      <c r="A20" s="74">
        <f t="shared" si="0"/>
        <v>18</v>
      </c>
      <c r="B20" s="57" t="s">
        <v>48</v>
      </c>
      <c r="C20" s="81" t="s">
        <v>65</v>
      </c>
      <c r="D20" s="44">
        <v>741</v>
      </c>
      <c r="E20" s="42">
        <f>IF(D20&lt;&gt;"",IF(ISNUMBER(D20),MAX(1000/TME1*(TME1-D20+MIN(D:D)),0),0),"")</f>
        <v>195.55555555555557</v>
      </c>
      <c r="F20" s="9">
        <f t="shared" si="2"/>
        <v>11</v>
      </c>
      <c r="G20" s="75">
        <v>1025</v>
      </c>
      <c r="H20" s="42">
        <f t="shared" si="3"/>
        <v>8.88888888888889</v>
      </c>
      <c r="I20" s="9">
        <f t="shared" si="4"/>
        <v>18</v>
      </c>
      <c r="J20" s="42">
        <f t="shared" si="5"/>
        <v>204.44444444444446</v>
      </c>
      <c r="K20" s="9">
        <f t="shared" si="6"/>
        <v>18</v>
      </c>
    </row>
    <row r="21" spans="1:12" ht="25.5" customHeight="1">
      <c r="A21" s="74">
        <f t="shared" si="0"/>
        <v>19</v>
      </c>
      <c r="B21" s="57" t="s">
        <v>59</v>
      </c>
      <c r="C21" s="13" t="s">
        <v>63</v>
      </c>
      <c r="D21" s="59">
        <v>970</v>
      </c>
      <c r="E21" s="42">
        <v>1</v>
      </c>
      <c r="F21" s="9">
        <f t="shared" si="2"/>
        <v>15</v>
      </c>
      <c r="G21" s="75">
        <v>959</v>
      </c>
      <c r="H21" s="42">
        <f t="shared" si="3"/>
        <v>82.22222222222223</v>
      </c>
      <c r="I21" s="9">
        <f t="shared" si="4"/>
        <v>17</v>
      </c>
      <c r="J21" s="42">
        <f t="shared" si="5"/>
        <v>83.22222222222223</v>
      </c>
      <c r="K21" s="9">
        <f t="shared" si="6"/>
        <v>19</v>
      </c>
      <c r="L21" s="73"/>
    </row>
    <row r="22" spans="1:11" ht="27" customHeight="1">
      <c r="A22" s="74">
        <f t="shared" si="0"/>
        <v>20</v>
      </c>
      <c r="B22" s="43" t="s">
        <v>58</v>
      </c>
      <c r="C22" s="13" t="s">
        <v>63</v>
      </c>
      <c r="D22" s="10">
        <v>875</v>
      </c>
      <c r="E22" s="42">
        <f>IF(D22&lt;&gt;"",IF(ISNUMBER(D22),MAX(1000/TME1*(TME1-D22+MIN(D:D)),0),0),"")</f>
        <v>46.66666666666667</v>
      </c>
      <c r="F22" s="9">
        <f t="shared" si="2"/>
        <v>14</v>
      </c>
      <c r="G22" s="10">
        <v>1505</v>
      </c>
      <c r="H22" s="42">
        <v>1</v>
      </c>
      <c r="I22" s="9">
        <f t="shared" si="4"/>
        <v>19</v>
      </c>
      <c r="J22" s="42">
        <f t="shared" si="5"/>
        <v>47.66666666666667</v>
      </c>
      <c r="K22" s="9">
        <f t="shared" si="6"/>
        <v>20</v>
      </c>
    </row>
    <row r="23" spans="1:12" s="73" customFormat="1" ht="27" customHeight="1">
      <c r="A23" s="78">
        <f t="shared" si="0"/>
      </c>
      <c r="B23" s="83"/>
      <c r="C23" s="82"/>
      <c r="D23" s="84"/>
      <c r="E23" s="77">
        <f>IF(D23&lt;&gt;"",IF(ISNUMBER(D23),MAX(1000/TME1*(TME1-D23+MIN(D:D)),0),0),"")</f>
      </c>
      <c r="F23" s="78">
        <f t="shared" si="2"/>
      </c>
      <c r="G23" s="84"/>
      <c r="H23" s="77">
        <f>IF(G23&lt;&gt;"",IF(ISNUMBER(G23),MAX(1000/TME2*(TME2-G23+MIN(G:G)),0),0),"")</f>
      </c>
      <c r="I23" s="78">
        <f t="shared" si="4"/>
      </c>
      <c r="J23" s="77"/>
      <c r="K23" s="78">
        <f t="shared" si="6"/>
      </c>
      <c r="L23"/>
    </row>
    <row r="24" spans="1:12" ht="25.5" customHeight="1">
      <c r="A24" s="78">
        <f t="shared" si="0"/>
      </c>
      <c r="B24" s="83"/>
      <c r="C24" s="82"/>
      <c r="D24" s="84"/>
      <c r="E24" s="77">
        <f>IF(D24&lt;&gt;"",IF(ISNUMBER(D24),MAX(1000/TME1*(TME1-D24+MIN(D:D)),0),0),"")</f>
      </c>
      <c r="F24" s="78">
        <f t="shared" si="2"/>
      </c>
      <c r="G24" s="84"/>
      <c r="H24" s="77">
        <f>IF(G24&lt;&gt;"",IF(ISNUMBER(G24),MAX(1000/TME2*(TME2-G24+MIN(G:G)),0),0),"")</f>
      </c>
      <c r="I24" s="78">
        <f t="shared" si="4"/>
      </c>
      <c r="J24" s="77"/>
      <c r="K24" s="78">
        <f t="shared" si="6"/>
      </c>
      <c r="L24" s="64"/>
    </row>
    <row r="25" spans="1:12" ht="25.5" customHeight="1">
      <c r="A25" s="78">
        <f t="shared" si="0"/>
      </c>
      <c r="B25" s="83"/>
      <c r="C25" s="83"/>
      <c r="D25" s="84"/>
      <c r="E25" s="77">
        <f>IF(D25&lt;&gt;"",IF(ISNUMBER(D25),MAX(1000/TME1*(TME1-D25+MIN(D:D)),0),0),"")</f>
      </c>
      <c r="F25" s="78">
        <f t="shared" si="2"/>
      </c>
      <c r="G25" s="84"/>
      <c r="H25" s="77">
        <f>IF(G25&lt;&gt;"",IF(ISNUMBER(G25),MAX(1000/TME2*(TME2-G25+MIN(G:G)),0),0),"")</f>
      </c>
      <c r="I25" s="78">
        <f t="shared" si="4"/>
      </c>
      <c r="J25" s="77"/>
      <c r="K25" s="78">
        <f t="shared" si="6"/>
      </c>
      <c r="L25" s="64"/>
    </row>
    <row r="26" spans="1:12" ht="25.5" customHeight="1">
      <c r="A26" s="78">
        <f t="shared" si="0"/>
      </c>
      <c r="B26" s="83"/>
      <c r="C26" s="82"/>
      <c r="D26" s="84"/>
      <c r="E26" s="77">
        <f>IF(D26&lt;&gt;"",IF(ISNUMBER(D26),MAX(1000/TME1*(TME1-D26+MIN(D:D)),0),0),"")</f>
      </c>
      <c r="F26" s="78">
        <f t="shared" si="2"/>
      </c>
      <c r="G26" s="84"/>
      <c r="H26" s="77">
        <f>IF(G26&lt;&gt;"",IF(ISNUMBER(G26),MAX(1000/TME2*(TME2-G26+MIN(G:G)),0),0),"")</f>
      </c>
      <c r="I26" s="78">
        <f t="shared" si="4"/>
      </c>
      <c r="J26" s="77"/>
      <c r="K26" s="78">
        <f t="shared" si="6"/>
      </c>
      <c r="L26" s="64"/>
    </row>
    <row r="27" ht="25.5" customHeight="1">
      <c r="L27" s="64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</sheetData>
  <sheetProtection/>
  <mergeCells count="3">
    <mergeCell ref="A1:A2"/>
    <mergeCell ref="B1:B2"/>
    <mergeCell ref="C1:C2"/>
  </mergeCells>
  <printOptions horizontalCentered="1"/>
  <pageMargins left="0.4724409448818898" right="0.4724409448818898" top="0.47" bottom="0.5118110236220472" header="0.26" footer="0.5118110236220472"/>
  <pageSetup fitToHeight="1" fitToWidth="1" horizontalDpi="300" verticalDpi="300" orientation="portrait" paperSize="9" scale="82" r:id="rId1"/>
  <headerFooter alignWithMargins="0">
    <oddHeader>&amp;CKATEGORIA  TM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4"/>
  <sheetViews>
    <sheetView zoomScale="96" zoomScaleNormal="96" zoomScalePageLayoutView="0" workbookViewId="0" topLeftCell="A1">
      <selection activeCell="B34" sqref="B34"/>
    </sheetView>
  </sheetViews>
  <sheetFormatPr defaultColWidth="9.00390625" defaultRowHeight="12.75"/>
  <cols>
    <col min="1" max="1" width="3.75390625" style="0" customWidth="1"/>
    <col min="2" max="2" width="24.375" style="0" customWidth="1"/>
    <col min="3" max="3" width="30.00390625" style="25" bestFit="1" customWidth="1"/>
    <col min="4" max="4" width="5.75390625" style="0" bestFit="1" customWidth="1"/>
    <col min="5" max="5" width="8.625" style="0" customWidth="1"/>
    <col min="6" max="6" width="3.625" style="0" customWidth="1"/>
    <col min="7" max="7" width="5.625" style="0" customWidth="1"/>
    <col min="8" max="8" width="8.625" style="0" bestFit="1" customWidth="1"/>
    <col min="9" max="9" width="3.625" style="0" customWidth="1"/>
    <col min="10" max="10" width="8.625" style="0" bestFit="1" customWidth="1"/>
    <col min="11" max="11" width="3.625" style="0" customWidth="1"/>
    <col min="12" max="41" width="0" style="0" hidden="1" customWidth="1"/>
  </cols>
  <sheetData>
    <row r="1" spans="1:11" ht="12.75" customHeight="1">
      <c r="A1" s="114" t="s">
        <v>0</v>
      </c>
      <c r="B1" s="116" t="s">
        <v>1</v>
      </c>
      <c r="C1" s="116" t="s">
        <v>2</v>
      </c>
      <c r="D1" s="11" t="s">
        <v>8</v>
      </c>
      <c r="E1" s="11"/>
      <c r="F1" s="11"/>
      <c r="G1" s="11" t="s">
        <v>9</v>
      </c>
      <c r="H1" s="11"/>
      <c r="I1" s="11"/>
      <c r="J1" s="11" t="s">
        <v>13</v>
      </c>
      <c r="K1" s="11"/>
    </row>
    <row r="2" spans="1:11" s="26" customFormat="1" ht="72" customHeight="1">
      <c r="A2" s="115"/>
      <c r="B2" s="115"/>
      <c r="C2" s="115"/>
      <c r="D2" s="38" t="s">
        <v>16</v>
      </c>
      <c r="E2" s="39" t="s">
        <v>17</v>
      </c>
      <c r="F2" s="38" t="s">
        <v>12</v>
      </c>
      <c r="G2" s="38" t="s">
        <v>16</v>
      </c>
      <c r="H2" s="39" t="s">
        <v>17</v>
      </c>
      <c r="I2" s="38" t="s">
        <v>12</v>
      </c>
      <c r="J2" s="39" t="s">
        <v>17</v>
      </c>
      <c r="K2" s="38" t="s">
        <v>12</v>
      </c>
    </row>
    <row r="3" spans="1:11" ht="25.5">
      <c r="A3" s="74">
        <f aca="true" t="shared" si="0" ref="A3:A43">K3</f>
        <v>1</v>
      </c>
      <c r="B3" s="58" t="s">
        <v>101</v>
      </c>
      <c r="C3" s="86" t="s">
        <v>45</v>
      </c>
      <c r="D3" s="59">
        <v>2</v>
      </c>
      <c r="E3" s="42">
        <f aca="true" t="shared" si="1" ref="E3:E23">IF(D3&lt;&gt;"",IF(ISNUMBER(D3),MAX(1000/TDE1*(TDE1-D3+MIN(D$1:D$65536)),0),0),"")</f>
        <v>997.2222222222222</v>
      </c>
      <c r="F3" s="9">
        <f aca="true" t="shared" si="2" ref="F3:F43">IF(E3&lt;&gt;"",RANK(E3,E$1:E$65536),"")</f>
        <v>2</v>
      </c>
      <c r="G3" s="10">
        <v>0</v>
      </c>
      <c r="H3" s="42">
        <f aca="true" t="shared" si="3" ref="H3:H42">IF(G3&lt;&gt;"",IF(ISNUMBER(G3),MAX(1000/TDE2*(TDE2-G3+MIN(G$1:G$65536)),0),0),"")</f>
        <v>1000</v>
      </c>
      <c r="I3" s="9">
        <f aca="true" t="shared" si="4" ref="I3:I43">IF(H3&lt;&gt;"",RANK(H3,H$1:H$65536),"")</f>
        <v>1</v>
      </c>
      <c r="J3" s="42">
        <f aca="true" t="shared" si="5" ref="J3:J43">IF(H3&lt;&gt;"",E3+H3,"")</f>
        <v>1997.2222222222222</v>
      </c>
      <c r="K3" s="9">
        <f aca="true" t="shared" si="6" ref="K3:K43">IF(J3&lt;&gt;"",RANK(J3,J$1:J$65536),"")</f>
        <v>1</v>
      </c>
    </row>
    <row r="4" spans="1:11" ht="23.25" customHeight="1">
      <c r="A4" s="74">
        <f t="shared" si="0"/>
        <v>2</v>
      </c>
      <c r="B4" s="43" t="s">
        <v>100</v>
      </c>
      <c r="C4" s="86" t="s">
        <v>45</v>
      </c>
      <c r="D4" s="10">
        <v>0</v>
      </c>
      <c r="E4" s="42">
        <f t="shared" si="1"/>
        <v>1000</v>
      </c>
      <c r="F4" s="9">
        <f t="shared" si="2"/>
        <v>1</v>
      </c>
      <c r="G4" s="10">
        <v>35</v>
      </c>
      <c r="H4" s="42">
        <f t="shared" si="3"/>
        <v>922.2222222222223</v>
      </c>
      <c r="I4" s="9">
        <f t="shared" si="4"/>
        <v>9</v>
      </c>
      <c r="J4" s="42">
        <f t="shared" si="5"/>
        <v>1922.2222222222222</v>
      </c>
      <c r="K4" s="9">
        <f t="shared" si="6"/>
        <v>2</v>
      </c>
    </row>
    <row r="5" spans="1:11" ht="26.25" customHeight="1">
      <c r="A5" s="74">
        <f t="shared" si="0"/>
        <v>3</v>
      </c>
      <c r="B5" s="58" t="s">
        <v>42</v>
      </c>
      <c r="C5" s="79" t="s">
        <v>129</v>
      </c>
      <c r="D5" s="59">
        <v>24</v>
      </c>
      <c r="E5" s="42">
        <f t="shared" si="1"/>
        <v>966.6666666666666</v>
      </c>
      <c r="F5" s="9">
        <f t="shared" si="2"/>
        <v>3</v>
      </c>
      <c r="G5" s="10">
        <v>25</v>
      </c>
      <c r="H5" s="42">
        <f t="shared" si="3"/>
        <v>944.4444444444445</v>
      </c>
      <c r="I5" s="9">
        <f t="shared" si="4"/>
        <v>5</v>
      </c>
      <c r="J5" s="42">
        <f t="shared" si="5"/>
        <v>1911.111111111111</v>
      </c>
      <c r="K5" s="9">
        <f t="shared" si="6"/>
        <v>3</v>
      </c>
    </row>
    <row r="6" spans="1:11" ht="25.5" customHeight="1">
      <c r="A6" s="74">
        <f t="shared" si="0"/>
        <v>4</v>
      </c>
      <c r="B6" s="58" t="s">
        <v>96</v>
      </c>
      <c r="C6" s="79" t="s">
        <v>26</v>
      </c>
      <c r="D6" s="59">
        <v>45</v>
      </c>
      <c r="E6" s="42">
        <f t="shared" si="1"/>
        <v>937.5</v>
      </c>
      <c r="F6" s="9">
        <f t="shared" si="2"/>
        <v>4</v>
      </c>
      <c r="G6" s="10">
        <v>26</v>
      </c>
      <c r="H6" s="42">
        <f t="shared" si="3"/>
        <v>942.2222222222223</v>
      </c>
      <c r="I6" s="9">
        <f t="shared" si="4"/>
        <v>7</v>
      </c>
      <c r="J6" s="42">
        <f t="shared" si="5"/>
        <v>1879.7222222222222</v>
      </c>
      <c r="K6" s="9">
        <f t="shared" si="6"/>
        <v>4</v>
      </c>
    </row>
    <row r="7" spans="1:11" ht="24.75" customHeight="1">
      <c r="A7" s="74">
        <f t="shared" si="0"/>
        <v>5</v>
      </c>
      <c r="B7" s="58" t="s">
        <v>117</v>
      </c>
      <c r="C7" s="79" t="s">
        <v>37</v>
      </c>
      <c r="D7" s="59">
        <v>107</v>
      </c>
      <c r="E7" s="42">
        <f t="shared" si="1"/>
        <v>851.3888888888889</v>
      </c>
      <c r="F7" s="9">
        <f t="shared" si="2"/>
        <v>5</v>
      </c>
      <c r="G7" s="10">
        <v>25</v>
      </c>
      <c r="H7" s="42">
        <f t="shared" si="3"/>
        <v>944.4444444444445</v>
      </c>
      <c r="I7" s="9">
        <f t="shared" si="4"/>
        <v>5</v>
      </c>
      <c r="J7" s="42">
        <f t="shared" si="5"/>
        <v>1795.8333333333335</v>
      </c>
      <c r="K7" s="9">
        <f t="shared" si="6"/>
        <v>5</v>
      </c>
    </row>
    <row r="8" spans="1:11" ht="27" customHeight="1">
      <c r="A8" s="74">
        <f t="shared" si="0"/>
        <v>6</v>
      </c>
      <c r="B8" s="60" t="s">
        <v>66</v>
      </c>
      <c r="C8" s="13" t="s">
        <v>64</v>
      </c>
      <c r="D8" s="59">
        <v>385</v>
      </c>
      <c r="E8" s="42">
        <f t="shared" si="1"/>
        <v>465.27777777777777</v>
      </c>
      <c r="F8" s="9">
        <f t="shared" si="2"/>
        <v>9</v>
      </c>
      <c r="G8" s="10">
        <v>0</v>
      </c>
      <c r="H8" s="42">
        <f t="shared" si="3"/>
        <v>1000</v>
      </c>
      <c r="I8" s="9">
        <f t="shared" si="4"/>
        <v>1</v>
      </c>
      <c r="J8" s="42">
        <f t="shared" si="5"/>
        <v>1465.2777777777778</v>
      </c>
      <c r="K8" s="9">
        <f t="shared" si="6"/>
        <v>6</v>
      </c>
    </row>
    <row r="9" spans="1:11" ht="26.25" customHeight="1">
      <c r="A9" s="74">
        <f t="shared" si="0"/>
        <v>7</v>
      </c>
      <c r="B9" s="58" t="s">
        <v>43</v>
      </c>
      <c r="C9" s="79" t="s">
        <v>129</v>
      </c>
      <c r="D9" s="59">
        <v>395</v>
      </c>
      <c r="E9" s="42">
        <f t="shared" si="1"/>
        <v>451.38888888888886</v>
      </c>
      <c r="F9" s="9">
        <f t="shared" si="2"/>
        <v>10</v>
      </c>
      <c r="G9" s="10">
        <v>0</v>
      </c>
      <c r="H9" s="42">
        <f t="shared" si="3"/>
        <v>1000</v>
      </c>
      <c r="I9" s="9">
        <f t="shared" si="4"/>
        <v>1</v>
      </c>
      <c r="J9" s="42">
        <f t="shared" si="5"/>
        <v>1451.388888888889</v>
      </c>
      <c r="K9" s="9">
        <f t="shared" si="6"/>
        <v>7</v>
      </c>
    </row>
    <row r="10" spans="1:11" ht="31.5" customHeight="1">
      <c r="A10" s="74">
        <f t="shared" si="0"/>
        <v>8</v>
      </c>
      <c r="B10" s="58" t="s">
        <v>32</v>
      </c>
      <c r="C10" s="79" t="s">
        <v>30</v>
      </c>
      <c r="D10" s="10">
        <v>314</v>
      </c>
      <c r="E10" s="42">
        <f t="shared" si="1"/>
        <v>563.8888888888889</v>
      </c>
      <c r="F10" s="9">
        <f t="shared" si="2"/>
        <v>8</v>
      </c>
      <c r="G10" s="10">
        <v>65</v>
      </c>
      <c r="H10" s="42">
        <f t="shared" si="3"/>
        <v>855.5555555555555</v>
      </c>
      <c r="I10" s="9">
        <f t="shared" si="4"/>
        <v>12</v>
      </c>
      <c r="J10" s="42">
        <f t="shared" si="5"/>
        <v>1419.4444444444443</v>
      </c>
      <c r="K10" s="9">
        <f t="shared" si="6"/>
        <v>8</v>
      </c>
    </row>
    <row r="11" spans="1:42" ht="27" customHeight="1">
      <c r="A11" s="74">
        <f t="shared" si="0"/>
        <v>9</v>
      </c>
      <c r="B11" s="58" t="s">
        <v>132</v>
      </c>
      <c r="C11" s="80" t="s">
        <v>71</v>
      </c>
      <c r="D11" s="44">
        <v>395</v>
      </c>
      <c r="E11" s="42">
        <f t="shared" si="1"/>
        <v>451.38888888888886</v>
      </c>
      <c r="F11" s="9">
        <f t="shared" si="2"/>
        <v>10</v>
      </c>
      <c r="G11" s="10">
        <v>21</v>
      </c>
      <c r="H11" s="42">
        <f t="shared" si="3"/>
        <v>953.3333333333334</v>
      </c>
      <c r="I11" s="9">
        <f t="shared" si="4"/>
        <v>4</v>
      </c>
      <c r="J11" s="42">
        <f t="shared" si="5"/>
        <v>1404.7222222222222</v>
      </c>
      <c r="K11" s="9">
        <f t="shared" si="6"/>
        <v>9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</row>
    <row r="12" spans="1:11" ht="24" customHeight="1">
      <c r="A12" s="74">
        <f t="shared" si="0"/>
        <v>10</v>
      </c>
      <c r="B12" s="58" t="s">
        <v>70</v>
      </c>
      <c r="C12" s="79" t="s">
        <v>68</v>
      </c>
      <c r="D12" s="44">
        <v>199</v>
      </c>
      <c r="E12" s="42">
        <f t="shared" si="1"/>
        <v>723.6111111111111</v>
      </c>
      <c r="F12" s="9">
        <f t="shared" si="2"/>
        <v>6</v>
      </c>
      <c r="G12" s="10">
        <v>144</v>
      </c>
      <c r="H12" s="42">
        <f t="shared" si="3"/>
        <v>680</v>
      </c>
      <c r="I12" s="9">
        <f t="shared" si="4"/>
        <v>24</v>
      </c>
      <c r="J12" s="42">
        <f t="shared" si="5"/>
        <v>1403.611111111111</v>
      </c>
      <c r="K12" s="9">
        <f t="shared" si="6"/>
        <v>10</v>
      </c>
    </row>
    <row r="13" spans="1:42" ht="35.25" customHeight="1">
      <c r="A13" s="74">
        <f t="shared" si="0"/>
        <v>11</v>
      </c>
      <c r="B13" s="90" t="s">
        <v>131</v>
      </c>
      <c r="C13" s="9" t="s">
        <v>136</v>
      </c>
      <c r="D13" s="57">
        <v>410</v>
      </c>
      <c r="E13" s="42">
        <f t="shared" si="1"/>
        <v>430.55555555555554</v>
      </c>
      <c r="F13" s="9">
        <f t="shared" si="2"/>
        <v>12</v>
      </c>
      <c r="G13" s="10">
        <v>75</v>
      </c>
      <c r="H13" s="42">
        <f t="shared" si="3"/>
        <v>833.3333333333334</v>
      </c>
      <c r="I13" s="9">
        <f t="shared" si="4"/>
        <v>13</v>
      </c>
      <c r="J13" s="42">
        <f t="shared" si="5"/>
        <v>1263.888888888889</v>
      </c>
      <c r="K13" s="9">
        <f t="shared" si="6"/>
        <v>11</v>
      </c>
      <c r="L13" s="91">
        <f>IF(J12&lt;&gt;"",G12+J12,"")</f>
        <v>1547.611111111111</v>
      </c>
      <c r="M13" s="92">
        <f>IF(L13&lt;&gt;"",RANK(L13,L:L),"")</f>
        <v>1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</row>
    <row r="14" spans="1:11" ht="27" customHeight="1">
      <c r="A14" s="74">
        <f t="shared" si="0"/>
        <v>12</v>
      </c>
      <c r="B14" s="58" t="s">
        <v>67</v>
      </c>
      <c r="C14" s="13" t="s">
        <v>64</v>
      </c>
      <c r="D14" s="59">
        <v>434</v>
      </c>
      <c r="E14" s="42">
        <f t="shared" si="1"/>
        <v>397.22222222222223</v>
      </c>
      <c r="F14" s="9">
        <f t="shared" si="2"/>
        <v>13</v>
      </c>
      <c r="G14" s="10">
        <v>115</v>
      </c>
      <c r="H14" s="42">
        <f t="shared" si="3"/>
        <v>744.4444444444445</v>
      </c>
      <c r="I14" s="9">
        <f t="shared" si="4"/>
        <v>19</v>
      </c>
      <c r="J14" s="42">
        <f t="shared" si="5"/>
        <v>1141.6666666666667</v>
      </c>
      <c r="K14" s="9">
        <f t="shared" si="6"/>
        <v>12</v>
      </c>
    </row>
    <row r="15" spans="1:42" ht="33" customHeight="1">
      <c r="A15" s="74">
        <f t="shared" si="0"/>
        <v>13</v>
      </c>
      <c r="B15" s="57" t="s">
        <v>114</v>
      </c>
      <c r="C15" s="81" t="s">
        <v>86</v>
      </c>
      <c r="D15" s="44">
        <v>300</v>
      </c>
      <c r="E15" s="42">
        <f t="shared" si="1"/>
        <v>583.3333333333333</v>
      </c>
      <c r="F15" s="9">
        <f t="shared" si="2"/>
        <v>7</v>
      </c>
      <c r="G15" s="10">
        <v>200</v>
      </c>
      <c r="H15" s="42">
        <f t="shared" si="3"/>
        <v>555.5555555555555</v>
      </c>
      <c r="I15" s="9">
        <f t="shared" si="4"/>
        <v>29</v>
      </c>
      <c r="J15" s="42">
        <f t="shared" si="5"/>
        <v>1138.8888888888887</v>
      </c>
      <c r="K15" s="9">
        <f t="shared" si="6"/>
        <v>13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</row>
    <row r="16" spans="1:11" ht="25.5" customHeight="1">
      <c r="A16" s="74">
        <f t="shared" si="0"/>
        <v>14</v>
      </c>
      <c r="B16" s="58" t="s">
        <v>81</v>
      </c>
      <c r="C16" s="13" t="s">
        <v>64</v>
      </c>
      <c r="D16" s="59">
        <v>465</v>
      </c>
      <c r="E16" s="42">
        <f t="shared" si="1"/>
        <v>354.16666666666663</v>
      </c>
      <c r="F16" s="9">
        <f t="shared" si="2"/>
        <v>15</v>
      </c>
      <c r="G16" s="10">
        <v>109</v>
      </c>
      <c r="H16" s="42">
        <f t="shared" si="3"/>
        <v>757.7777777777778</v>
      </c>
      <c r="I16" s="9">
        <f t="shared" si="4"/>
        <v>17</v>
      </c>
      <c r="J16" s="42">
        <f t="shared" si="5"/>
        <v>1111.9444444444443</v>
      </c>
      <c r="K16" s="9">
        <f t="shared" si="6"/>
        <v>14</v>
      </c>
    </row>
    <row r="17" spans="1:11" ht="26.25" customHeight="1">
      <c r="A17" s="74">
        <f t="shared" si="0"/>
        <v>15</v>
      </c>
      <c r="B17" s="43" t="s">
        <v>83</v>
      </c>
      <c r="C17" s="79" t="s">
        <v>30</v>
      </c>
      <c r="D17" s="10">
        <v>560</v>
      </c>
      <c r="E17" s="42">
        <f t="shared" si="1"/>
        <v>222.22222222222223</v>
      </c>
      <c r="F17" s="9">
        <f t="shared" si="2"/>
        <v>20</v>
      </c>
      <c r="G17" s="10">
        <v>60</v>
      </c>
      <c r="H17" s="42">
        <f t="shared" si="3"/>
        <v>866.6666666666667</v>
      </c>
      <c r="I17" s="9">
        <f t="shared" si="4"/>
        <v>11</v>
      </c>
      <c r="J17" s="42">
        <f t="shared" si="5"/>
        <v>1088.888888888889</v>
      </c>
      <c r="K17" s="9">
        <f t="shared" si="6"/>
        <v>15</v>
      </c>
    </row>
    <row r="18" spans="1:11" ht="39" customHeight="1">
      <c r="A18" s="74">
        <f t="shared" si="0"/>
        <v>16</v>
      </c>
      <c r="B18" s="58" t="s">
        <v>130</v>
      </c>
      <c r="C18" s="79" t="s">
        <v>30</v>
      </c>
      <c r="D18" s="59">
        <v>460</v>
      </c>
      <c r="E18" s="42">
        <f t="shared" si="1"/>
        <v>361.1111111111111</v>
      </c>
      <c r="F18" s="9">
        <f t="shared" si="2"/>
        <v>14</v>
      </c>
      <c r="G18" s="10">
        <v>125</v>
      </c>
      <c r="H18" s="42">
        <f t="shared" si="3"/>
        <v>722.2222222222223</v>
      </c>
      <c r="I18" s="9">
        <f t="shared" si="4"/>
        <v>20</v>
      </c>
      <c r="J18" s="42">
        <f t="shared" si="5"/>
        <v>1083.3333333333335</v>
      </c>
      <c r="K18" s="9">
        <f t="shared" si="6"/>
        <v>16</v>
      </c>
    </row>
    <row r="19" spans="1:11" ht="38.25" customHeight="1">
      <c r="A19" s="74">
        <f t="shared" si="0"/>
        <v>17</v>
      </c>
      <c r="B19" s="43" t="s">
        <v>31</v>
      </c>
      <c r="C19" s="79" t="s">
        <v>30</v>
      </c>
      <c r="D19" s="10">
        <v>470</v>
      </c>
      <c r="E19" s="42">
        <f t="shared" si="1"/>
        <v>347.22222222222223</v>
      </c>
      <c r="F19" s="9">
        <f t="shared" si="2"/>
        <v>16</v>
      </c>
      <c r="G19" s="10">
        <v>125</v>
      </c>
      <c r="H19" s="42">
        <f t="shared" si="3"/>
        <v>722.2222222222223</v>
      </c>
      <c r="I19" s="9">
        <f t="shared" si="4"/>
        <v>20</v>
      </c>
      <c r="J19" s="42">
        <f t="shared" si="5"/>
        <v>1069.4444444444446</v>
      </c>
      <c r="K19" s="9">
        <f t="shared" si="6"/>
        <v>17</v>
      </c>
    </row>
    <row r="20" spans="1:42" ht="24" customHeight="1">
      <c r="A20" s="74">
        <f t="shared" si="0"/>
        <v>18</v>
      </c>
      <c r="B20" s="43" t="s">
        <v>76</v>
      </c>
      <c r="C20" s="80" t="s">
        <v>71</v>
      </c>
      <c r="D20" s="10">
        <v>560</v>
      </c>
      <c r="E20" s="42">
        <f t="shared" si="1"/>
        <v>222.22222222222223</v>
      </c>
      <c r="F20" s="9">
        <f t="shared" si="2"/>
        <v>20</v>
      </c>
      <c r="G20" s="10">
        <v>75</v>
      </c>
      <c r="H20" s="42">
        <f t="shared" si="3"/>
        <v>833.3333333333334</v>
      </c>
      <c r="I20" s="9">
        <f t="shared" si="4"/>
        <v>13</v>
      </c>
      <c r="J20" s="42">
        <f t="shared" si="5"/>
        <v>1055.5555555555557</v>
      </c>
      <c r="K20" s="9">
        <f t="shared" si="6"/>
        <v>18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</row>
    <row r="21" spans="1:42" ht="26.25" customHeight="1">
      <c r="A21" s="74">
        <f t="shared" si="0"/>
        <v>19</v>
      </c>
      <c r="B21" s="58" t="s">
        <v>75</v>
      </c>
      <c r="C21" s="80" t="s">
        <v>71</v>
      </c>
      <c r="D21" s="59">
        <v>569</v>
      </c>
      <c r="E21" s="42">
        <f t="shared" si="1"/>
        <v>209.72222222222223</v>
      </c>
      <c r="F21" s="9">
        <f t="shared" si="2"/>
        <v>24</v>
      </c>
      <c r="G21" s="10">
        <v>75</v>
      </c>
      <c r="H21" s="42">
        <f t="shared" si="3"/>
        <v>833.3333333333334</v>
      </c>
      <c r="I21" s="9">
        <f t="shared" si="4"/>
        <v>13</v>
      </c>
      <c r="J21" s="42">
        <f t="shared" si="5"/>
        <v>1043.0555555555557</v>
      </c>
      <c r="K21" s="9">
        <f t="shared" si="6"/>
        <v>19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</row>
    <row r="22" spans="1:11" ht="36.75" customHeight="1">
      <c r="A22" s="74">
        <f t="shared" si="0"/>
        <v>20</v>
      </c>
      <c r="B22" s="58" t="s">
        <v>133</v>
      </c>
      <c r="C22" s="79" t="s">
        <v>68</v>
      </c>
      <c r="D22" s="44">
        <v>525</v>
      </c>
      <c r="E22" s="42">
        <f t="shared" si="1"/>
        <v>270.8333333333333</v>
      </c>
      <c r="F22" s="9">
        <f t="shared" si="2"/>
        <v>18</v>
      </c>
      <c r="G22" s="10">
        <v>129</v>
      </c>
      <c r="H22" s="42">
        <f t="shared" si="3"/>
        <v>713.3333333333334</v>
      </c>
      <c r="I22" s="9">
        <f t="shared" si="4"/>
        <v>22</v>
      </c>
      <c r="J22" s="42">
        <f t="shared" si="5"/>
        <v>984.1666666666667</v>
      </c>
      <c r="K22" s="9">
        <f t="shared" si="6"/>
        <v>20</v>
      </c>
    </row>
    <row r="23" spans="1:42" ht="36.75" customHeight="1">
      <c r="A23" s="74">
        <f t="shared" si="0"/>
        <v>21</v>
      </c>
      <c r="B23" s="57" t="s">
        <v>78</v>
      </c>
      <c r="C23" s="80" t="s">
        <v>71</v>
      </c>
      <c r="D23" s="44">
        <v>575</v>
      </c>
      <c r="E23" s="42">
        <f t="shared" si="1"/>
        <v>201.38888888888889</v>
      </c>
      <c r="F23" s="9">
        <f t="shared" si="2"/>
        <v>25</v>
      </c>
      <c r="G23" s="10">
        <v>113</v>
      </c>
      <c r="H23" s="42">
        <f t="shared" si="3"/>
        <v>748.8888888888889</v>
      </c>
      <c r="I23" s="9">
        <f t="shared" si="4"/>
        <v>18</v>
      </c>
      <c r="J23" s="42">
        <f t="shared" si="5"/>
        <v>950.2777777777778</v>
      </c>
      <c r="K23" s="9">
        <f t="shared" si="6"/>
        <v>21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</row>
    <row r="24" spans="1:42" ht="39.75" customHeight="1">
      <c r="A24" s="74">
        <f t="shared" si="0"/>
        <v>22</v>
      </c>
      <c r="B24" s="58" t="s">
        <v>137</v>
      </c>
      <c r="C24" s="9" t="s">
        <v>136</v>
      </c>
      <c r="D24" s="89">
        <v>1190</v>
      </c>
      <c r="E24" s="42">
        <v>1</v>
      </c>
      <c r="F24" s="9">
        <f t="shared" si="2"/>
        <v>35</v>
      </c>
      <c r="G24" s="59">
        <v>32</v>
      </c>
      <c r="H24" s="42">
        <f t="shared" si="3"/>
        <v>928.8888888888889</v>
      </c>
      <c r="I24" s="9">
        <f t="shared" si="4"/>
        <v>8</v>
      </c>
      <c r="J24" s="42">
        <f t="shared" si="5"/>
        <v>929.8888888888889</v>
      </c>
      <c r="K24" s="9">
        <f t="shared" si="6"/>
        <v>22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</row>
    <row r="25" spans="1:11" ht="31.5" customHeight="1">
      <c r="A25" s="74">
        <f t="shared" si="0"/>
        <v>23</v>
      </c>
      <c r="B25" s="58" t="s">
        <v>124</v>
      </c>
      <c r="C25" s="13" t="s">
        <v>64</v>
      </c>
      <c r="D25" s="59">
        <v>720</v>
      </c>
      <c r="E25" s="42">
        <v>1</v>
      </c>
      <c r="F25" s="9">
        <f t="shared" si="2"/>
        <v>35</v>
      </c>
      <c r="G25" s="10">
        <v>50</v>
      </c>
      <c r="H25" s="42">
        <f t="shared" si="3"/>
        <v>888.8888888888889</v>
      </c>
      <c r="I25" s="9">
        <f t="shared" si="4"/>
        <v>10</v>
      </c>
      <c r="J25" s="42">
        <f t="shared" si="5"/>
        <v>889.8888888888889</v>
      </c>
      <c r="K25" s="9">
        <f t="shared" si="6"/>
        <v>23</v>
      </c>
    </row>
    <row r="26" spans="1:11" ht="25.5" customHeight="1">
      <c r="A26" s="74">
        <f t="shared" si="0"/>
        <v>24</v>
      </c>
      <c r="B26" s="58" t="s">
        <v>128</v>
      </c>
      <c r="C26" s="79" t="s">
        <v>129</v>
      </c>
      <c r="D26" s="59">
        <v>567</v>
      </c>
      <c r="E26" s="42">
        <f>IF(D26&lt;&gt;"",IF(ISNUMBER(D26),MAX(1000/TDE1*(TDE1-D26+MIN(D:D)),0),0),"")</f>
        <v>212.5</v>
      </c>
      <c r="F26" s="9">
        <f t="shared" si="2"/>
        <v>23</v>
      </c>
      <c r="G26" s="10">
        <v>160</v>
      </c>
      <c r="H26" s="42">
        <f t="shared" si="3"/>
        <v>644.4444444444445</v>
      </c>
      <c r="I26" s="9">
        <f t="shared" si="4"/>
        <v>27</v>
      </c>
      <c r="J26" s="42">
        <f t="shared" si="5"/>
        <v>856.9444444444445</v>
      </c>
      <c r="K26" s="9">
        <f t="shared" si="6"/>
        <v>24</v>
      </c>
    </row>
    <row r="27" spans="1:42" ht="36" customHeight="1">
      <c r="A27" s="74">
        <f t="shared" si="0"/>
        <v>25</v>
      </c>
      <c r="B27" s="57" t="s">
        <v>122</v>
      </c>
      <c r="C27" s="9" t="s">
        <v>79</v>
      </c>
      <c r="D27" s="57">
        <v>585</v>
      </c>
      <c r="E27" s="42">
        <f>IF(D27&lt;&gt;"",IF(ISNUMBER(D27),MAX(1000/TDE1*(TDE1-D27+MIN(D:D)),0),0),"")</f>
        <v>187.5</v>
      </c>
      <c r="F27" s="9">
        <f t="shared" si="2"/>
        <v>26</v>
      </c>
      <c r="G27" s="10">
        <v>150</v>
      </c>
      <c r="H27" s="42">
        <f t="shared" si="3"/>
        <v>666.6666666666667</v>
      </c>
      <c r="I27" s="9">
        <f t="shared" si="4"/>
        <v>25</v>
      </c>
      <c r="J27" s="42">
        <f t="shared" si="5"/>
        <v>854.1666666666667</v>
      </c>
      <c r="K27" s="9">
        <f t="shared" si="6"/>
        <v>25</v>
      </c>
      <c r="L27" s="91">
        <f>IF(J26&lt;&gt;"",G26+J26,"")</f>
        <v>1016.9444444444445</v>
      </c>
      <c r="M27" s="92">
        <f>IF(L27&lt;&gt;"",RANK(L27,L:L),"")</f>
        <v>2</v>
      </c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</row>
    <row r="28" spans="1:11" ht="36.75" customHeight="1">
      <c r="A28" s="74">
        <f t="shared" si="0"/>
        <v>26</v>
      </c>
      <c r="B28" s="43" t="s">
        <v>116</v>
      </c>
      <c r="C28" s="79" t="s">
        <v>30</v>
      </c>
      <c r="D28" s="59">
        <v>615</v>
      </c>
      <c r="E28" s="42">
        <f>IF(D28&lt;&gt;"",IF(ISNUMBER(D28),MAX(1000/TDE1*(TDE1-D28+MIN(D:D)),0),0),"")</f>
        <v>145.83333333333331</v>
      </c>
      <c r="F28" s="9">
        <f t="shared" si="2"/>
        <v>29</v>
      </c>
      <c r="G28" s="10">
        <v>139</v>
      </c>
      <c r="H28" s="42">
        <f t="shared" si="3"/>
        <v>691.1111111111111</v>
      </c>
      <c r="I28" s="9">
        <f t="shared" si="4"/>
        <v>23</v>
      </c>
      <c r="J28" s="42">
        <f t="shared" si="5"/>
        <v>836.9444444444443</v>
      </c>
      <c r="K28" s="9">
        <f t="shared" si="6"/>
        <v>26</v>
      </c>
    </row>
    <row r="29" spans="1:42" ht="30.75" customHeight="1">
      <c r="A29" s="74">
        <f t="shared" si="0"/>
        <v>27</v>
      </c>
      <c r="B29" s="57" t="s">
        <v>74</v>
      </c>
      <c r="C29" s="80" t="s">
        <v>71</v>
      </c>
      <c r="D29" s="59">
        <v>830</v>
      </c>
      <c r="E29" s="42">
        <v>1</v>
      </c>
      <c r="F29" s="9">
        <f t="shared" si="2"/>
        <v>35</v>
      </c>
      <c r="G29" s="10">
        <v>100</v>
      </c>
      <c r="H29" s="42">
        <f t="shared" si="3"/>
        <v>777.7777777777778</v>
      </c>
      <c r="I29" s="9">
        <f t="shared" si="4"/>
        <v>16</v>
      </c>
      <c r="J29" s="42">
        <f t="shared" si="5"/>
        <v>778.7777777777778</v>
      </c>
      <c r="K29" s="9">
        <f t="shared" si="6"/>
        <v>27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</row>
    <row r="30" spans="1:11" ht="25.5">
      <c r="A30" s="74">
        <f t="shared" si="0"/>
        <v>28</v>
      </c>
      <c r="B30" s="58" t="s">
        <v>112</v>
      </c>
      <c r="C30" s="79" t="s">
        <v>28</v>
      </c>
      <c r="D30" s="59">
        <v>625</v>
      </c>
      <c r="E30" s="42">
        <f aca="true" t="shared" si="7" ref="E30:E37">IF(D30&lt;&gt;"",IF(ISNUMBER(D30),MAX(1000/TDE1*(TDE1-D30+MIN(D$1:D$65536)),0),0),"")</f>
        <v>131.94444444444443</v>
      </c>
      <c r="F30" s="9">
        <f t="shared" si="2"/>
        <v>30</v>
      </c>
      <c r="G30" s="10">
        <v>172</v>
      </c>
      <c r="H30" s="42">
        <f t="shared" si="3"/>
        <v>617.7777777777778</v>
      </c>
      <c r="I30" s="9">
        <f t="shared" si="4"/>
        <v>28</v>
      </c>
      <c r="J30" s="42">
        <f t="shared" si="5"/>
        <v>749.7222222222223</v>
      </c>
      <c r="K30" s="9">
        <f t="shared" si="6"/>
        <v>28</v>
      </c>
    </row>
    <row r="31" spans="1:11" ht="36" customHeight="1">
      <c r="A31" s="74">
        <f t="shared" si="0"/>
        <v>29</v>
      </c>
      <c r="B31" s="43" t="s">
        <v>120</v>
      </c>
      <c r="C31" s="9" t="s">
        <v>134</v>
      </c>
      <c r="D31" s="44">
        <v>681</v>
      </c>
      <c r="E31" s="42">
        <f t="shared" si="7"/>
        <v>54.166666666666664</v>
      </c>
      <c r="F31" s="9">
        <f t="shared" si="2"/>
        <v>33</v>
      </c>
      <c r="G31" s="10">
        <v>152</v>
      </c>
      <c r="H31" s="42">
        <f t="shared" si="3"/>
        <v>662.2222222222223</v>
      </c>
      <c r="I31" s="9">
        <f t="shared" si="4"/>
        <v>26</v>
      </c>
      <c r="J31" s="42">
        <f t="shared" si="5"/>
        <v>716.3888888888889</v>
      </c>
      <c r="K31" s="9">
        <f t="shared" si="6"/>
        <v>29</v>
      </c>
    </row>
    <row r="32" spans="1:42" ht="41.25" customHeight="1">
      <c r="A32" s="74">
        <f t="shared" si="0"/>
        <v>30</v>
      </c>
      <c r="B32" s="9" t="s">
        <v>85</v>
      </c>
      <c r="C32" s="80" t="s">
        <v>71</v>
      </c>
      <c r="D32" s="81">
        <v>590</v>
      </c>
      <c r="E32" s="42">
        <f t="shared" si="7"/>
        <v>180.55555555555554</v>
      </c>
      <c r="F32" s="9">
        <f t="shared" si="2"/>
        <v>27</v>
      </c>
      <c r="G32" s="10">
        <v>247</v>
      </c>
      <c r="H32" s="42">
        <f t="shared" si="3"/>
        <v>451.11111111111114</v>
      </c>
      <c r="I32" s="9">
        <f t="shared" si="4"/>
        <v>30</v>
      </c>
      <c r="J32" s="42">
        <f t="shared" si="5"/>
        <v>631.6666666666667</v>
      </c>
      <c r="K32" s="9">
        <f t="shared" si="6"/>
        <v>30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</row>
    <row r="33" spans="1:11" ht="36" customHeight="1">
      <c r="A33" s="74">
        <f t="shared" si="0"/>
        <v>31</v>
      </c>
      <c r="B33" s="61" t="s">
        <v>126</v>
      </c>
      <c r="C33" s="79" t="s">
        <v>68</v>
      </c>
      <c r="D33" s="59">
        <v>510</v>
      </c>
      <c r="E33" s="42">
        <f t="shared" si="7"/>
        <v>291.66666666666663</v>
      </c>
      <c r="F33" s="9">
        <f t="shared" si="2"/>
        <v>17</v>
      </c>
      <c r="G33" s="10">
        <v>305</v>
      </c>
      <c r="H33" s="42">
        <f t="shared" si="3"/>
        <v>322.22222222222223</v>
      </c>
      <c r="I33" s="9">
        <f t="shared" si="4"/>
        <v>34</v>
      </c>
      <c r="J33" s="42">
        <f t="shared" si="5"/>
        <v>613.8888888888889</v>
      </c>
      <c r="K33" s="9">
        <f t="shared" si="6"/>
        <v>31</v>
      </c>
    </row>
    <row r="34" spans="1:11" ht="36" customHeight="1">
      <c r="A34" s="74">
        <f t="shared" si="0"/>
        <v>32</v>
      </c>
      <c r="B34" s="57" t="s">
        <v>69</v>
      </c>
      <c r="C34" s="79" t="s">
        <v>68</v>
      </c>
      <c r="D34" s="44">
        <v>547</v>
      </c>
      <c r="E34" s="42">
        <f t="shared" si="7"/>
        <v>240.27777777777777</v>
      </c>
      <c r="F34" s="9">
        <f t="shared" si="2"/>
        <v>19</v>
      </c>
      <c r="G34" s="10">
        <v>300</v>
      </c>
      <c r="H34" s="42">
        <f t="shared" si="3"/>
        <v>333.33333333333337</v>
      </c>
      <c r="I34" s="9">
        <f t="shared" si="4"/>
        <v>32</v>
      </c>
      <c r="J34" s="42">
        <f t="shared" si="5"/>
        <v>573.6111111111111</v>
      </c>
      <c r="K34" s="9">
        <f t="shared" si="6"/>
        <v>32</v>
      </c>
    </row>
    <row r="35" spans="1:11" ht="36.75" customHeight="1">
      <c r="A35" s="74">
        <f t="shared" si="0"/>
        <v>33</v>
      </c>
      <c r="B35" s="58" t="s">
        <v>121</v>
      </c>
      <c r="C35" s="79" t="s">
        <v>68</v>
      </c>
      <c r="D35" s="44">
        <v>643</v>
      </c>
      <c r="E35" s="42">
        <f t="shared" si="7"/>
        <v>106.94444444444444</v>
      </c>
      <c r="F35" s="9">
        <f t="shared" si="2"/>
        <v>32</v>
      </c>
      <c r="G35" s="10">
        <v>310</v>
      </c>
      <c r="H35" s="42">
        <f t="shared" si="3"/>
        <v>311.11111111111114</v>
      </c>
      <c r="I35" s="9">
        <f t="shared" si="4"/>
        <v>35</v>
      </c>
      <c r="J35" s="42">
        <f t="shared" si="5"/>
        <v>418.0555555555556</v>
      </c>
      <c r="K35" s="9">
        <f t="shared" si="6"/>
        <v>33</v>
      </c>
    </row>
    <row r="36" spans="1:42" ht="36.75" customHeight="1">
      <c r="A36" s="74">
        <f t="shared" si="0"/>
        <v>34</v>
      </c>
      <c r="B36" s="43" t="s">
        <v>119</v>
      </c>
      <c r="C36" s="9" t="s">
        <v>79</v>
      </c>
      <c r="D36" s="57">
        <v>701</v>
      </c>
      <c r="E36" s="42">
        <f t="shared" si="7"/>
        <v>26.38888888888889</v>
      </c>
      <c r="F36" s="9">
        <f t="shared" si="2"/>
        <v>34</v>
      </c>
      <c r="G36" s="10">
        <v>276</v>
      </c>
      <c r="H36" s="42">
        <f t="shared" si="3"/>
        <v>386.6666666666667</v>
      </c>
      <c r="I36" s="9">
        <f t="shared" si="4"/>
        <v>31</v>
      </c>
      <c r="J36" s="42">
        <f t="shared" si="5"/>
        <v>413.0555555555556</v>
      </c>
      <c r="K36" s="9">
        <f t="shared" si="6"/>
        <v>34</v>
      </c>
      <c r="L36" s="91">
        <f>IF(J35&lt;&gt;"",G35+J35,"")</f>
        <v>728.0555555555557</v>
      </c>
      <c r="M36" s="78">
        <f>IF(L36&lt;&gt;"",RANK(L36,L:L),"")</f>
        <v>3</v>
      </c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</row>
    <row r="37" spans="1:11" ht="36.75" customHeight="1">
      <c r="A37" s="74">
        <f t="shared" si="0"/>
        <v>35</v>
      </c>
      <c r="B37" s="58" t="s">
        <v>127</v>
      </c>
      <c r="C37" s="79" t="s">
        <v>37</v>
      </c>
      <c r="D37" s="59">
        <v>565</v>
      </c>
      <c r="E37" s="42">
        <f t="shared" si="7"/>
        <v>215.27777777777777</v>
      </c>
      <c r="F37" s="9">
        <f t="shared" si="2"/>
        <v>22</v>
      </c>
      <c r="G37" s="10">
        <v>365</v>
      </c>
      <c r="H37" s="42">
        <f t="shared" si="3"/>
        <v>188.88888888888889</v>
      </c>
      <c r="I37" s="9">
        <f t="shared" si="4"/>
        <v>39</v>
      </c>
      <c r="J37" s="42">
        <f t="shared" si="5"/>
        <v>404.16666666666663</v>
      </c>
      <c r="K37" s="9">
        <f t="shared" si="6"/>
        <v>35</v>
      </c>
    </row>
    <row r="38" spans="1:12" ht="39.75" customHeight="1">
      <c r="A38" s="74">
        <f t="shared" si="0"/>
        <v>36</v>
      </c>
      <c r="B38" s="43" t="s">
        <v>123</v>
      </c>
      <c r="C38" s="9" t="s">
        <v>134</v>
      </c>
      <c r="D38" s="10">
        <v>753</v>
      </c>
      <c r="E38" s="42">
        <v>1</v>
      </c>
      <c r="F38" s="9">
        <f t="shared" si="2"/>
        <v>35</v>
      </c>
      <c r="G38" s="10">
        <v>300</v>
      </c>
      <c r="H38" s="42">
        <f t="shared" si="3"/>
        <v>333.33333333333337</v>
      </c>
      <c r="I38" s="9">
        <f t="shared" si="4"/>
        <v>32</v>
      </c>
      <c r="J38" s="42">
        <f t="shared" si="5"/>
        <v>334.33333333333337</v>
      </c>
      <c r="K38" s="9">
        <f t="shared" si="6"/>
        <v>36</v>
      </c>
      <c r="L38" s="63"/>
    </row>
    <row r="39" spans="1:42" ht="39" customHeight="1">
      <c r="A39" s="74">
        <f t="shared" si="0"/>
        <v>37</v>
      </c>
      <c r="B39" s="57" t="s">
        <v>84</v>
      </c>
      <c r="C39" s="80" t="s">
        <v>71</v>
      </c>
      <c r="D39" s="44">
        <v>625</v>
      </c>
      <c r="E39" s="42">
        <f>IF(D39&lt;&gt;"",IF(ISNUMBER(D39),MAX(1000/TDE1*(TDE1-D39+MIN(D:D)),0),0),"")</f>
        <v>131.94444444444443</v>
      </c>
      <c r="F39" s="9">
        <f t="shared" si="2"/>
        <v>30</v>
      </c>
      <c r="G39" s="10">
        <v>360</v>
      </c>
      <c r="H39" s="42">
        <f t="shared" si="3"/>
        <v>200</v>
      </c>
      <c r="I39" s="9">
        <f t="shared" si="4"/>
        <v>37</v>
      </c>
      <c r="J39" s="42">
        <f t="shared" si="5"/>
        <v>331.94444444444446</v>
      </c>
      <c r="K39" s="9">
        <f t="shared" si="6"/>
        <v>37</v>
      </c>
      <c r="L39" s="63"/>
      <c r="M39" s="63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</row>
    <row r="40" spans="1:13" ht="39" customHeight="1">
      <c r="A40" s="74">
        <f t="shared" si="0"/>
        <v>38</v>
      </c>
      <c r="B40" s="58" t="s">
        <v>125</v>
      </c>
      <c r="C40" s="13" t="s">
        <v>64</v>
      </c>
      <c r="D40" s="59">
        <v>875</v>
      </c>
      <c r="E40" s="42">
        <v>1</v>
      </c>
      <c r="F40" s="9">
        <f t="shared" si="2"/>
        <v>35</v>
      </c>
      <c r="G40" s="10">
        <v>320</v>
      </c>
      <c r="H40" s="42">
        <f t="shared" si="3"/>
        <v>288.8888888888889</v>
      </c>
      <c r="I40" s="9">
        <f t="shared" si="4"/>
        <v>36</v>
      </c>
      <c r="J40" s="42">
        <f t="shared" si="5"/>
        <v>289.8888888888889</v>
      </c>
      <c r="K40" s="9">
        <f t="shared" si="6"/>
        <v>38</v>
      </c>
      <c r="L40" s="63"/>
      <c r="M40" s="63"/>
    </row>
    <row r="41" spans="1:13" ht="36.75" customHeight="1">
      <c r="A41" s="74">
        <f t="shared" si="0"/>
        <v>39</v>
      </c>
      <c r="B41" s="58" t="s">
        <v>80</v>
      </c>
      <c r="C41" s="9" t="s">
        <v>134</v>
      </c>
      <c r="D41" s="59">
        <v>720</v>
      </c>
      <c r="E41" s="42">
        <v>1</v>
      </c>
      <c r="F41" s="9">
        <f t="shared" si="2"/>
        <v>35</v>
      </c>
      <c r="G41" s="10">
        <v>363</v>
      </c>
      <c r="H41" s="42">
        <f t="shared" si="3"/>
        <v>193.33333333333334</v>
      </c>
      <c r="I41" s="9">
        <f t="shared" si="4"/>
        <v>38</v>
      </c>
      <c r="J41" s="42">
        <f t="shared" si="5"/>
        <v>194.33333333333334</v>
      </c>
      <c r="K41" s="9">
        <f t="shared" si="6"/>
        <v>39</v>
      </c>
      <c r="L41" s="63"/>
      <c r="M41" s="63"/>
    </row>
    <row r="42" spans="1:42" ht="37.5" customHeight="1">
      <c r="A42" s="74">
        <f t="shared" si="0"/>
        <v>40</v>
      </c>
      <c r="B42" s="43" t="s">
        <v>77</v>
      </c>
      <c r="C42" s="80" t="s">
        <v>71</v>
      </c>
      <c r="D42" s="10">
        <v>600</v>
      </c>
      <c r="E42" s="42">
        <f>IF(D42&lt;&gt;"",IF(ISNUMBER(D42),MAX(1000/TDE1*(TDE1-D42+MIN(D:D)),0),0),"")</f>
        <v>166.66666666666666</v>
      </c>
      <c r="F42" s="9">
        <f t="shared" si="2"/>
        <v>28</v>
      </c>
      <c r="G42" s="10" t="s">
        <v>108</v>
      </c>
      <c r="H42" s="42">
        <f t="shared" si="3"/>
        <v>0</v>
      </c>
      <c r="I42" s="9">
        <f t="shared" si="4"/>
        <v>41</v>
      </c>
      <c r="J42" s="42">
        <f t="shared" si="5"/>
        <v>166.66666666666666</v>
      </c>
      <c r="K42" s="9">
        <f t="shared" si="6"/>
        <v>40</v>
      </c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</row>
    <row r="43" spans="1:42" ht="36.75" customHeight="1">
      <c r="A43" s="74">
        <f t="shared" si="0"/>
        <v>41</v>
      </c>
      <c r="B43" s="57" t="s">
        <v>118</v>
      </c>
      <c r="C43" s="9" t="s">
        <v>135</v>
      </c>
      <c r="D43" s="57">
        <v>745</v>
      </c>
      <c r="E43" s="42">
        <v>1</v>
      </c>
      <c r="F43" s="9">
        <f t="shared" si="2"/>
        <v>35</v>
      </c>
      <c r="G43" s="10">
        <v>640</v>
      </c>
      <c r="H43" s="42">
        <v>1</v>
      </c>
      <c r="I43" s="9">
        <f t="shared" si="4"/>
        <v>40</v>
      </c>
      <c r="J43" s="42">
        <f t="shared" si="5"/>
        <v>2</v>
      </c>
      <c r="K43" s="9">
        <f t="shared" si="6"/>
        <v>41</v>
      </c>
      <c r="L43" s="92">
        <f>IF(K42&lt;&gt;"",RANK(K42,K:K),"")</f>
        <v>2</v>
      </c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</row>
    <row r="44" spans="4:42" ht="24" customHeight="1">
      <c r="D44" s="64"/>
      <c r="E44" s="77"/>
      <c r="F44" s="78"/>
      <c r="G44" s="64"/>
      <c r="H44" s="64"/>
      <c r="I44" s="64"/>
      <c r="J44" s="77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</row>
    <row r="45" spans="4:42" ht="24" customHeight="1">
      <c r="D45" s="64"/>
      <c r="E45" s="77"/>
      <c r="F45" s="78"/>
      <c r="G45" s="64"/>
      <c r="H45" s="64"/>
      <c r="I45" s="64"/>
      <c r="J45" s="77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</row>
    <row r="46" spans="4:42" ht="23.25" customHeight="1">
      <c r="D46" s="64"/>
      <c r="E46" s="77"/>
      <c r="F46" s="78"/>
      <c r="G46" s="64"/>
      <c r="H46" s="64"/>
      <c r="I46" s="64"/>
      <c r="J46" s="77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</row>
    <row r="47" spans="4:42" ht="12.75">
      <c r="D47" s="64"/>
      <c r="E47" s="77"/>
      <c r="F47" s="78"/>
      <c r="G47" s="64"/>
      <c r="H47" s="64"/>
      <c r="I47" s="64"/>
      <c r="J47" s="77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</row>
    <row r="48" spans="4:42" ht="12.75">
      <c r="D48" s="64"/>
      <c r="E48" s="77"/>
      <c r="F48" s="78"/>
      <c r="G48" s="64"/>
      <c r="H48" s="64"/>
      <c r="I48" s="64"/>
      <c r="J48" s="77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</row>
    <row r="49" spans="4:42" ht="12.75">
      <c r="D49" s="64"/>
      <c r="E49" s="77"/>
      <c r="F49" s="78"/>
      <c r="G49" s="64"/>
      <c r="H49" s="64"/>
      <c r="I49" s="64"/>
      <c r="J49" s="77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</row>
    <row r="50" spans="4:42" ht="12.75">
      <c r="D50" s="64"/>
      <c r="E50" s="77"/>
      <c r="F50" s="78"/>
      <c r="G50" s="64"/>
      <c r="H50" s="64"/>
      <c r="I50" s="64"/>
      <c r="J50" s="77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</row>
    <row r="51" spans="4:42" ht="12.75">
      <c r="D51" s="64"/>
      <c r="E51" s="77"/>
      <c r="F51" s="78"/>
      <c r="G51" s="64"/>
      <c r="H51" s="64"/>
      <c r="I51" s="64"/>
      <c r="J51" s="77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</row>
    <row r="52" spans="4:42" ht="12.75">
      <c r="D52" s="64"/>
      <c r="E52" s="77"/>
      <c r="F52" s="78"/>
      <c r="G52" s="64"/>
      <c r="H52" s="64"/>
      <c r="I52" s="64"/>
      <c r="J52" s="77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</row>
    <row r="53" spans="4:42" ht="12.75">
      <c r="D53" s="64"/>
      <c r="E53" s="77"/>
      <c r="F53" s="78"/>
      <c r="G53" s="64"/>
      <c r="H53" s="64"/>
      <c r="I53" s="64"/>
      <c r="J53" s="77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</row>
    <row r="54" spans="4:42" ht="12.75">
      <c r="D54" s="64"/>
      <c r="E54" s="77"/>
      <c r="F54" s="78"/>
      <c r="G54" s="64"/>
      <c r="H54" s="64"/>
      <c r="I54" s="64"/>
      <c r="J54" s="77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</row>
    <row r="55" spans="4:42" ht="12.75">
      <c r="D55" s="64"/>
      <c r="E55" s="77"/>
      <c r="F55" s="78"/>
      <c r="G55" s="64"/>
      <c r="H55" s="64"/>
      <c r="I55" s="64"/>
      <c r="J55" s="77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</row>
    <row r="56" spans="4:42" ht="12.75">
      <c r="D56" s="64"/>
      <c r="E56" s="77"/>
      <c r="F56" s="78"/>
      <c r="G56" s="64"/>
      <c r="H56" s="64"/>
      <c r="I56" s="64"/>
      <c r="J56" s="77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</row>
    <row r="57" spans="4:42" ht="12.75"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</row>
    <row r="58" spans="4:42" ht="12.75"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</row>
    <row r="59" spans="4:42" ht="12.75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</row>
    <row r="60" spans="4:42" ht="12.75"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</row>
    <row r="61" spans="4:42" ht="12.75"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</row>
    <row r="62" spans="4:42" ht="12.75"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</row>
    <row r="63" spans="4:42" ht="12.75"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</row>
    <row r="64" spans="4:42" ht="12.75"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</row>
    <row r="65" spans="4:42" ht="12.75"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</row>
    <row r="66" spans="4:42" ht="12.75"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</row>
    <row r="67" spans="4:42" ht="12.75"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</row>
    <row r="68" spans="4:42" ht="12.75"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</row>
    <row r="69" spans="4:42" ht="12.75"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</row>
    <row r="70" spans="4:42" ht="12.75"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</row>
    <row r="71" spans="4:42" ht="12.75"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</row>
    <row r="72" spans="4:42" ht="12.75"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</row>
    <row r="73" spans="4:42" ht="12.75"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</row>
    <row r="74" spans="4:42" ht="12.75"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</row>
    <row r="75" spans="4:42" ht="12.75"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</row>
    <row r="76" spans="4:42" ht="12.75"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</row>
    <row r="77" spans="4:42" ht="12.75"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</row>
    <row r="78" spans="4:42" ht="12.75"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</row>
    <row r="79" spans="4:42" ht="12.75"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</row>
    <row r="80" spans="4:42" ht="12.75"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</row>
    <row r="81" spans="4:42" ht="12.75"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</row>
    <row r="82" spans="4:42" ht="12.75"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</row>
    <row r="83" spans="4:42" ht="12.75"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</row>
    <row r="84" spans="4:42" ht="12.75"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</row>
    <row r="85" spans="4:42" ht="12.75"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</row>
    <row r="86" spans="4:42" ht="12.75"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</row>
    <row r="87" spans="4:42" ht="12.75"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</row>
    <row r="88" spans="4:42" ht="12.75"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</row>
    <row r="89" spans="4:42" ht="12.75"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</row>
    <row r="90" spans="4:42" ht="12.75"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</row>
    <row r="91" spans="4:42" ht="12.75"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</row>
    <row r="92" spans="4:42" ht="12.75"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</row>
    <row r="93" spans="4:42" ht="12.75"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</row>
    <row r="94" spans="4:42" ht="12.75"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</row>
    <row r="95" spans="4:42" ht="12.75"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</row>
    <row r="96" spans="4:42" ht="12.75"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</row>
    <row r="97" spans="4:42" ht="12.75"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</row>
    <row r="98" spans="4:42" ht="12.75"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</row>
    <row r="99" spans="4:42" ht="12.75"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</row>
    <row r="100" spans="4:42" ht="12.75"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</row>
    <row r="101" spans="4:42" ht="12.75"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</row>
    <row r="102" spans="4:42" ht="12.75"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</row>
    <row r="103" spans="4:42" ht="12.75"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</row>
    <row r="104" spans="4:42" ht="12.75"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</row>
    <row r="105" spans="4:42" ht="12.75"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</row>
    <row r="106" spans="4:42" ht="12.75"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</row>
    <row r="107" spans="4:42" ht="12.75"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</row>
    <row r="108" spans="4:42" ht="12.75"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</row>
    <row r="109" spans="4:42" ht="12.75"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</row>
    <row r="110" spans="4:42" ht="12.75"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</row>
    <row r="111" spans="4:42" ht="12.75"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</row>
    <row r="112" spans="4:42" ht="12.75"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</row>
    <row r="113" spans="4:42" ht="12.75"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</row>
    <row r="114" spans="4:42" ht="12.75"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</row>
    <row r="115" spans="4:42" ht="12.75"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</row>
    <row r="116" spans="4:42" ht="12.75"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</row>
    <row r="117" spans="4:42" ht="12.75"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</row>
    <row r="118" spans="4:42" ht="12.75"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</row>
    <row r="119" spans="4:42" ht="12.75"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</row>
    <row r="120" spans="4:42" ht="12.75"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</row>
    <row r="121" spans="4:42" ht="12.75"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</row>
    <row r="122" spans="4:42" ht="12.75"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</row>
    <row r="123" spans="4:42" ht="12.75"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</row>
    <row r="124" spans="4:42" ht="12.75"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</row>
    <row r="125" spans="4:42" ht="12.75"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</row>
    <row r="126" spans="4:42" ht="12.75"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</row>
    <row r="127" spans="4:42" ht="12.75"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</row>
    <row r="128" spans="4:42" ht="12.75"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</row>
    <row r="129" spans="4:42" ht="12.75"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</row>
    <row r="130" spans="4:42" ht="12.75"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</row>
    <row r="131" spans="4:42" ht="12.75"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</row>
    <row r="132" spans="4:42" ht="12.75"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</row>
    <row r="133" spans="4:42" ht="12.75"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</row>
    <row r="134" spans="4:42" ht="12.75"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</row>
    <row r="135" spans="4:42" ht="12.75"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</row>
    <row r="136" spans="4:42" ht="12.75"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</row>
    <row r="137" spans="4:42" ht="12.75"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</row>
    <row r="138" spans="4:42" ht="12.75"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</row>
    <row r="139" spans="4:42" ht="12.75"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</row>
    <row r="140" spans="4:42" ht="12.75"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</row>
    <row r="141" spans="4:42" ht="12.75"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</row>
    <row r="142" spans="4:42" ht="12.75"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</row>
    <row r="143" spans="4:42" ht="12.75"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</row>
    <row r="144" spans="12:42" ht="12.75"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</row>
  </sheetData>
  <sheetProtection/>
  <mergeCells count="3">
    <mergeCell ref="A1:A2"/>
    <mergeCell ref="B1:B2"/>
    <mergeCell ref="C1:C2"/>
  </mergeCells>
  <printOptions horizontalCentered="1"/>
  <pageMargins left="0.5511811023622047" right="0.5905511811023623" top="0.5" bottom="0.5118110236220472" header="0.28" footer="0.5118110236220472"/>
  <pageSetup fitToHeight="2" fitToWidth="1" horizontalDpi="300" verticalDpi="300" orientation="portrait" paperSize="9" scale="80" r:id="rId1"/>
  <headerFooter alignWithMargins="0">
    <oddHeader>&amp;CKATEGORIA  TD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5.00390625" style="0" customWidth="1"/>
    <col min="2" max="2" width="23.375" style="0" customWidth="1"/>
    <col min="3" max="3" width="21.25390625" style="0" customWidth="1"/>
    <col min="4" max="4" width="8.875" style="0" customWidth="1"/>
  </cols>
  <sheetData>
    <row r="1" spans="1:4" ht="12.75">
      <c r="A1" s="114" t="s">
        <v>0</v>
      </c>
      <c r="B1" s="116" t="s">
        <v>1</v>
      </c>
      <c r="C1" s="116" t="s">
        <v>2</v>
      </c>
      <c r="D1" s="11" t="s">
        <v>8</v>
      </c>
    </row>
    <row r="2" spans="1:4" ht="51" customHeight="1">
      <c r="A2" s="115"/>
      <c r="B2" s="115"/>
      <c r="C2" s="115"/>
      <c r="D2" s="38" t="s">
        <v>16</v>
      </c>
    </row>
    <row r="3" spans="1:4" ht="25.5" customHeight="1">
      <c r="A3" s="9" t="s">
        <v>34</v>
      </c>
      <c r="B3" s="58" t="s">
        <v>102</v>
      </c>
      <c r="C3" s="56" t="s">
        <v>110</v>
      </c>
      <c r="D3" s="16">
        <v>10</v>
      </c>
    </row>
    <row r="4" spans="1:4" ht="25.5" customHeight="1">
      <c r="A4" s="9" t="s">
        <v>35</v>
      </c>
      <c r="B4" s="43" t="s">
        <v>109</v>
      </c>
      <c r="C4" s="79" t="s">
        <v>33</v>
      </c>
      <c r="D4" s="62">
        <v>21</v>
      </c>
    </row>
    <row r="5" spans="1:4" ht="25.5" customHeight="1">
      <c r="A5" s="9" t="s">
        <v>36</v>
      </c>
      <c r="B5" s="43" t="s">
        <v>113</v>
      </c>
      <c r="C5" s="79" t="s">
        <v>33</v>
      </c>
      <c r="D5" s="16">
        <v>34</v>
      </c>
    </row>
    <row r="6" ht="25.5" customHeight="1"/>
    <row r="7" spans="1:4" ht="37.5" customHeight="1">
      <c r="A7" s="64"/>
      <c r="B7" s="64"/>
      <c r="C7" s="64"/>
      <c r="D7" s="64"/>
    </row>
    <row r="8" ht="23.25" customHeight="1"/>
    <row r="9" ht="21.75" customHeight="1"/>
    <row r="10" ht="24" customHeight="1"/>
    <row r="11" ht="12.75" hidden="1"/>
  </sheetData>
  <sheetProtection/>
  <mergeCells count="3">
    <mergeCell ref="B1:B2"/>
    <mergeCell ref="C1:C2"/>
    <mergeCell ref="A1:A2"/>
  </mergeCells>
  <printOptions horizontalCentered="1"/>
  <pageMargins left="0.7874015748031497" right="0.7874015748031497" top="0.73" bottom="0.984251968503937" header="0.5118110236220472" footer="0.5118110236220472"/>
  <pageSetup horizontalDpi="300" verticalDpi="300" orientation="portrait" paperSize="9" r:id="rId1"/>
  <headerFooter alignWithMargins="0">
    <oddHeader>&amp;CKATEGORIA  TN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F9" sqref="F9"/>
    </sheetView>
  </sheetViews>
  <sheetFormatPr defaultColWidth="9.00390625" defaultRowHeight="12.75"/>
  <sheetData>
    <row r="1" spans="1:12" ht="12.75">
      <c r="A1" s="121" t="s">
        <v>3</v>
      </c>
      <c r="B1" s="122"/>
      <c r="C1" s="123" t="s">
        <v>4</v>
      </c>
      <c r="D1" s="124"/>
      <c r="E1" s="125" t="s">
        <v>19</v>
      </c>
      <c r="F1" s="126"/>
      <c r="G1" s="127" t="s">
        <v>20</v>
      </c>
      <c r="H1" s="128"/>
      <c r="I1" s="118" t="s">
        <v>22</v>
      </c>
      <c r="J1" s="119"/>
      <c r="K1" s="120" t="s">
        <v>24</v>
      </c>
      <c r="L1" s="120"/>
    </row>
    <row r="2" spans="1:12" ht="12.75">
      <c r="A2" s="45" t="s">
        <v>5</v>
      </c>
      <c r="B2" s="45">
        <v>990</v>
      </c>
      <c r="C2" s="46" t="s">
        <v>5</v>
      </c>
      <c r="D2" s="46">
        <v>810</v>
      </c>
      <c r="E2" s="47" t="s">
        <v>5</v>
      </c>
      <c r="F2" s="47">
        <v>900</v>
      </c>
      <c r="G2" s="48" t="s">
        <v>5</v>
      </c>
      <c r="H2" s="48">
        <v>720</v>
      </c>
      <c r="I2" s="49" t="s">
        <v>5</v>
      </c>
      <c r="J2" s="49">
        <v>360</v>
      </c>
      <c r="K2" s="76" t="s">
        <v>5</v>
      </c>
      <c r="L2" s="76">
        <v>720</v>
      </c>
    </row>
    <row r="3" spans="1:12" ht="12.75">
      <c r="A3" s="45" t="s">
        <v>6</v>
      </c>
      <c r="B3" s="45">
        <v>1110</v>
      </c>
      <c r="C3" s="46" t="s">
        <v>6</v>
      </c>
      <c r="D3" s="46">
        <v>810</v>
      </c>
      <c r="E3" s="47" t="s">
        <v>6</v>
      </c>
      <c r="F3" s="47">
        <v>900</v>
      </c>
      <c r="G3" s="48" t="s">
        <v>6</v>
      </c>
      <c r="H3" s="48">
        <v>450</v>
      </c>
      <c r="I3" s="49"/>
      <c r="J3" s="49"/>
      <c r="K3" s="76"/>
      <c r="L3" s="76"/>
    </row>
    <row r="4" spans="1:12" ht="12.75">
      <c r="A4" s="45" t="s">
        <v>7</v>
      </c>
      <c r="B4" s="45">
        <v>900</v>
      </c>
      <c r="C4" s="46" t="s">
        <v>7</v>
      </c>
      <c r="D4" s="46">
        <v>900</v>
      </c>
      <c r="E4" s="47" t="s">
        <v>7</v>
      </c>
      <c r="F4" s="47"/>
      <c r="G4" s="48" t="s">
        <v>7</v>
      </c>
      <c r="H4" s="48"/>
      <c r="I4" s="49"/>
      <c r="J4" s="49"/>
      <c r="K4" s="76"/>
      <c r="L4" s="76"/>
    </row>
    <row r="5" spans="1:12" ht="12.75">
      <c r="A5" s="45"/>
      <c r="B5" s="45"/>
      <c r="C5" s="46"/>
      <c r="D5" s="46"/>
      <c r="E5" s="47"/>
      <c r="F5" s="47"/>
      <c r="G5" s="48"/>
      <c r="H5" s="48"/>
      <c r="I5" s="49"/>
      <c r="J5" s="49"/>
      <c r="K5" s="76"/>
      <c r="L5" s="76"/>
    </row>
  </sheetData>
  <sheetProtection/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 </cp:lastModifiedBy>
  <cp:lastPrinted>2009-11-07T16:15:25Z</cp:lastPrinted>
  <dcterms:created xsi:type="dcterms:W3CDTF">1998-06-05T10:25:00Z</dcterms:created>
  <dcterms:modified xsi:type="dcterms:W3CDTF">2009-11-10T16:24:25Z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