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48" windowWidth="9720" windowHeight="6228" tabRatio="601" activeTab="0"/>
  </bookViews>
  <sheets>
    <sheet name="PROTOKÓŁ" sheetId="1" r:id="rId1"/>
    <sheet name="TS" sheetId="2" r:id="rId2"/>
    <sheet name="TJ" sheetId="3" r:id="rId3"/>
    <sheet name="TM" sheetId="4" r:id="rId4"/>
    <sheet name="TD" sheetId="5" r:id="rId5"/>
    <sheet name="TP" sheetId="6" r:id="rId6"/>
    <sheet name="TN" sheetId="7" r:id="rId7"/>
    <sheet name="Stałe" sheetId="8" r:id="rId8"/>
    <sheet name="Arkusz1" sheetId="9" r:id="rId9"/>
  </sheets>
  <definedNames>
    <definedName name="_xlnm.Print_Area" localSheetId="2">'TJ'!$A:$P</definedName>
    <definedName name="_xlnm.Print_Area" localSheetId="1">'TS'!$A:$P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<sst xmlns="http://schemas.openxmlformats.org/spreadsheetml/2006/main" count="323" uniqueCount="184">
  <si>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</si>
  <si>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</si>
  <si>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</si>
  <si>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</si>
  <si>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</si>
  <si>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</si>
  <si>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</si>
  <si>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</si>
  <si>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</si>
  <si>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</si>
  <si>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</si>
  <si>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</si>
  <si>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</si>
  <si>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</si>
  <si>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</si>
  <si>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</si>
  <si>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</si>
  <si>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</si>
  <si>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</si>
  <si>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</si>
  <si>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</si>
  <si>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</si>
  <si>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</si>
  <si>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</si>
  <si>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t>TN</t>
  </si>
  <si>
    <t>7.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</si>
  <si>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</si>
  <si>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</si>
  <si>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</si>
  <si>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</si>
  <si>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</si>
  <si>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</si>
  <si>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</si>
  <si>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</si>
  <si>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</si>
  <si>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</si>
  <si>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</si>
  <si>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</si>
  <si>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</si>
  <si>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</si>
  <si>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</si>
  <si>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</si>
  <si>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</si>
  <si>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</si>
  <si>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</si>
  <si>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</si>
  <si>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</si>
  <si>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</si>
  <si>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</si>
  <si>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 xml:space="preserve">Tomasz Karpiszyn 
Grzegorz Chudzik </t>
  </si>
  <si>
    <t xml:space="preserve">     Niutek Lwówek Śl.</t>
  </si>
  <si>
    <t xml:space="preserve">Janusz Desput </t>
  </si>
  <si>
    <t xml:space="preserve">KTK "Łapiguz " Siedlęcin </t>
  </si>
  <si>
    <t xml:space="preserve">Bartłomiej Mazan 
Angelika Solenta </t>
  </si>
  <si>
    <t xml:space="preserve">Wiking Szczecin 
MKKT Bogatynia </t>
  </si>
  <si>
    <t xml:space="preserve">InO TOP Zgorzelec </t>
  </si>
  <si>
    <t xml:space="preserve">Michał Kochanowski </t>
  </si>
  <si>
    <t>Adam Skoczyński 
Artur Skoczyński</t>
  </si>
  <si>
    <t xml:space="preserve">Plessino Pszczyna </t>
  </si>
  <si>
    <t xml:space="preserve">Jacek Wieszaczewski
Jarosław Weksej </t>
  </si>
  <si>
    <t xml:space="preserve">Tadeusz Prawelski </t>
  </si>
  <si>
    <t xml:space="preserve">Krzysztof Marecki </t>
  </si>
  <si>
    <t xml:space="preserve">   Niutek Lwówek Śl.</t>
  </si>
  <si>
    <t xml:space="preserve">    InO-TOP Zgorzelec </t>
  </si>
  <si>
    <t xml:space="preserve">      PTTK Strzelin
      Wrocław </t>
  </si>
  <si>
    <t xml:space="preserve">   Plessino Pszczyna </t>
  </si>
  <si>
    <t xml:space="preserve">Paweł Idzik 
Jakub Duda </t>
  </si>
  <si>
    <t xml:space="preserve">  SKKT Wleń </t>
  </si>
  <si>
    <t xml:space="preserve">Dawid Rostankowski </t>
  </si>
  <si>
    <t xml:space="preserve">Orientop Wrocław </t>
  </si>
  <si>
    <t xml:space="preserve">Jakub Skoczyński 
Arkadiusz Skoczyński </t>
  </si>
  <si>
    <t xml:space="preserve">Wiking Szczecin </t>
  </si>
  <si>
    <t xml:space="preserve">Michał Andrzejewski 
Dawid Wojciechowski </t>
  </si>
  <si>
    <t xml:space="preserve">Bartłomiej Pieniążek 
Patryk Boberda </t>
  </si>
  <si>
    <t xml:space="preserve">Gimnazjum Bolków </t>
  </si>
  <si>
    <t xml:space="preserve">       KTK "Łapiguz " Siedlęcin </t>
  </si>
  <si>
    <t xml:space="preserve">Niutek Lwówek Śl. </t>
  </si>
  <si>
    <t xml:space="preserve">Oskar Olechowski 
Jarosław Chudzik </t>
  </si>
  <si>
    <t>Szymon Kulig
Paweł Piżuk</t>
  </si>
  <si>
    <t xml:space="preserve">        MZS Świeradów Zdrój </t>
  </si>
  <si>
    <t xml:space="preserve">MKKT Bogatynia </t>
  </si>
  <si>
    <t xml:space="preserve">Maria Salawa 
Katarzyna Salawa </t>
  </si>
  <si>
    <t xml:space="preserve">Marta Jabłonowska 
Marcin Romanowicz </t>
  </si>
  <si>
    <t xml:space="preserve">Katarzyna Mandziej
Maria Bronicka </t>
  </si>
  <si>
    <t xml:space="preserve">Kacper Żabski 
Marcin Ziemniak </t>
  </si>
  <si>
    <t xml:space="preserve"> Piotr Ruta </t>
  </si>
  <si>
    <t xml:space="preserve">  Dawid Karmelita </t>
  </si>
  <si>
    <t xml:space="preserve">Kamil Zarębiński </t>
  </si>
  <si>
    <t xml:space="preserve">Monika Brzostowska 
Gabriela Wojsa </t>
  </si>
  <si>
    <t xml:space="preserve">Agata Kasprzak 
Kamila Fierkowicz </t>
  </si>
  <si>
    <t xml:space="preserve">Dariusz Wilczacki 
Arkadiusz Lewandowski </t>
  </si>
  <si>
    <t xml:space="preserve">Michał Golanowski 
Krystian Kisiel </t>
  </si>
  <si>
    <t xml:space="preserve">Tadeusz Sławiński 
Wiesław Drewniak </t>
  </si>
  <si>
    <t xml:space="preserve">PTSM Lubań
Gimnazujm  Bolków </t>
  </si>
  <si>
    <t xml:space="preserve">                           SKKT Wleń </t>
  </si>
  <si>
    <t xml:space="preserve">Michał Matejewicz 
Dominik Kulikowski </t>
  </si>
  <si>
    <t xml:space="preserve">Roman Trocha
Krzysztof Ligienza </t>
  </si>
  <si>
    <t>Andrzej Ciunel 
Krzysztof Kobryń</t>
  </si>
  <si>
    <t xml:space="preserve">Przemysław Bogdanowicz 
Przemysław Lewandowski </t>
  </si>
  <si>
    <t xml:space="preserve">Bartosz Bednarek 
Mateusz Stefan </t>
  </si>
  <si>
    <t>PTTK Strzelin 
Orientop Wrocław</t>
  </si>
  <si>
    <t>ABS</t>
  </si>
  <si>
    <t xml:space="preserve">Dawid Rostankowski 
Macin Desput </t>
  </si>
  <si>
    <t xml:space="preserve">Orientop Wrocław 
KTK "ŁAPIGUZ" Siedlęcin </t>
  </si>
  <si>
    <t xml:space="preserve">Honorata Król </t>
  </si>
  <si>
    <t>SP.3 Lwówek (Filia Sobota)</t>
  </si>
  <si>
    <t>abs</t>
  </si>
  <si>
    <t>nkl</t>
  </si>
  <si>
    <t>Niutek Lwówek Śl. 
Niutek Lwówek 
SP .3 Lwówek Śl.</t>
  </si>
  <si>
    <t xml:space="preserve">Justyna Dworak 
Karolina Gut 
Zuzanna Huryn </t>
  </si>
  <si>
    <t xml:space="preserve">         Niutek Lwówek Śl.  </t>
  </si>
  <si>
    <t xml:space="preserve">Asia Grudniewicz 
Katarzyna Majdan 
Gabrysia Grasza </t>
  </si>
  <si>
    <t xml:space="preserve">Anna Malawska
Daria Marczenko </t>
  </si>
  <si>
    <t xml:space="preserve">         Niutek Lwówek Śl.   </t>
  </si>
  <si>
    <t xml:space="preserve">Wojciech Łopato </t>
  </si>
  <si>
    <t xml:space="preserve">Martyna Cybulska 
Natalia Ślusarczyk </t>
  </si>
  <si>
    <t xml:space="preserve">Maciej Duda 
Rafał Szałaj </t>
  </si>
  <si>
    <t xml:space="preserve">Bartosz Zawisza 
Wojciech Jagiełka </t>
  </si>
  <si>
    <t xml:space="preserve">Kaja Kowalska 
Oliwia Rybińska </t>
  </si>
  <si>
    <t xml:space="preserve">Mateusz Podkomorzy
Kuba Gruszecki </t>
  </si>
  <si>
    <t xml:space="preserve">nkl </t>
  </si>
  <si>
    <t xml:space="preserve">Sara Zielińska 
Edyta Geres </t>
  </si>
  <si>
    <t xml:space="preserve">MKKT Bogatynia  (SP.1) </t>
  </si>
  <si>
    <t>MKKT Bogatynia   (SP.1 )</t>
  </si>
  <si>
    <t xml:space="preserve">Katarzyna Szymańska 
Kacper Martyniuk </t>
  </si>
  <si>
    <t xml:space="preserve">Jga Samelska 
Adrian Sroka </t>
  </si>
  <si>
    <t>MKKT Bogatynia  ( SP.1)</t>
  </si>
  <si>
    <t xml:space="preserve">Kamil Ostrowski 
Kasia Doroszczak </t>
  </si>
  <si>
    <t xml:space="preserve">Daniel Olkowski 
Patryk Olkowski
Kacper Reiman </t>
  </si>
  <si>
    <t xml:space="preserve">Aleksandra Andziulewicz 
Weronika Wróblewska </t>
  </si>
  <si>
    <t xml:space="preserve">Krzysztof Wesołowski 
Przemysław Wośniak </t>
  </si>
  <si>
    <t>MKKT Bogatynia  (PG 1)</t>
  </si>
  <si>
    <t>Luiza Wołczek 
Bartosz Samsel</t>
  </si>
  <si>
    <t xml:space="preserve">Natalia Szczyglewska 
Katarzyna Walińska </t>
  </si>
  <si>
    <t>MKKT Bogatynia ( PG 1)</t>
  </si>
  <si>
    <t xml:space="preserve">Jan Piłat 
Piotr Olewniczak </t>
  </si>
  <si>
    <t>INO-TOP Zgorzelec (Gimn. Zawidów)</t>
  </si>
  <si>
    <t xml:space="preserve">Paulina Czuchaj 
Kornelia Łakoma </t>
  </si>
  <si>
    <t xml:space="preserve">Cezary Puka 
Joanna Kawalec </t>
  </si>
  <si>
    <t xml:space="preserve">Ola Błażejewicz
Juliusz Skowroński </t>
  </si>
  <si>
    <t xml:space="preserve">Katarzyna Majewska 
Marta Majewska </t>
  </si>
  <si>
    <t xml:space="preserve">Małgorzata Lipowicz 
Agata Sadowska </t>
  </si>
  <si>
    <t xml:space="preserve">Jarosław Orzoł 
Kamil Kosarczyn </t>
  </si>
  <si>
    <t xml:space="preserve">Aleksandra Kubiś 
Roksana Nowińska </t>
  </si>
  <si>
    <t xml:space="preserve">Magda Adamska 
Asia Piaśnik </t>
  </si>
  <si>
    <t xml:space="preserve">Radosław Wąsik 
Julia Zembrzycka </t>
  </si>
  <si>
    <t xml:space="preserve"> PTTK Strzelin ( SKKT Wawrzyszów) </t>
  </si>
  <si>
    <t>Niutek Lwówek Śl. ( Prywatne Gimnazjum)</t>
  </si>
  <si>
    <t xml:space="preserve">Łukasz Szymański 
Przemysław Szałaj </t>
  </si>
  <si>
    <t xml:space="preserve">Daniel Szyndrowski
Kacper Kain </t>
  </si>
  <si>
    <t>Agnieszka Pawicka 
Amanda Klaischmidt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</si>
  <si>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</si>
  <si>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</si>
  <si>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Miasta Jeleniej Gory</t>
    </r>
  </si>
  <si>
    <t xml:space="preserve">5. ETAPY: </t>
  </si>
  <si>
    <t>6.  KLASYFIKACJE:</t>
  </si>
  <si>
    <t>W trakcie zawodów obowiązywała tylko klasyfikacja zespołowa - suma pkt. przeliczeniowych
zdobytych przez zespół w 3 (2) etapach. Dodatkowo z odrębną klasyfikacją przeprowadzono
etap nocny dla uczestników z kategorii TM i TD określony jako kategoria TN.</t>
  </si>
  <si>
    <r>
      <t xml:space="preserve">8.  WARUNKI ATMOSFERYCZNE: </t>
    </r>
    <r>
      <rPr>
        <sz val="12"/>
        <rFont val="Times New Roman"/>
        <family val="1"/>
      </rPr>
      <t>zawody odbyły się przy dobrych warunkach
 atmosferycznych.</t>
    </r>
  </si>
  <si>
    <r>
      <t>9.  SĘDZIOWANIE I PUNKTACJA:</t>
    </r>
    <r>
      <rPr>
        <sz val="12"/>
        <rFont val="Times New Roman"/>
        <family val="1"/>
      </rPr>
      <t xml:space="preserve"> zgodnie z Zasadami Punktacji ZG PTTK oraz Regulaminem
Pucharu Dolnego Śląska w MnO</t>
    </r>
  </si>
  <si>
    <t>10.  ZESPÓŁ ORGANIZATORÓW:</t>
  </si>
  <si>
    <t>11. PROTESTY: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</si>
  <si>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 xml:space="preserve">TERMIN  I  MIEJSCE: 21-22 maja 2010r. Lwówek Śl. </t>
    </r>
  </si>
  <si>
    <r>
      <t>·</t>
    </r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 xml:space="preserve">    Urzędu Gminy i Miasta Lwówek  ŚL. </t>
    </r>
  </si>
  <si>
    <t xml:space="preserve">Etap I kat. TS „ Jaglarz pełen Niespodzianek " Autor: Wojciech Król </t>
  </si>
  <si>
    <t xml:space="preserve">Etap I kat. TJ „Jaglarz pełen Niespodzianek ”  Autor: Wojciech Król </t>
  </si>
  <si>
    <t xml:space="preserve">Etap I kat. TD „Jaglarz 301 " Autor: Paweł Mazur </t>
  </si>
  <si>
    <t xml:space="preserve">Etap I kat. TN (nocny) „Nocą przez Trójkąty ” Autor:  Wojciech Król </t>
  </si>
  <si>
    <t xml:space="preserve">Etap II kat. TS „Ukryta Treść ” Autor: Maciej Pawłowicz </t>
  </si>
  <si>
    <t xml:space="preserve">Etap I kat. TM „Zakręcony Jaglarz ” Autor: Adam Tomasz Kurlej </t>
  </si>
  <si>
    <t xml:space="preserve">Etap II kat. TM „Złodziej Torów ” Autor: Paweł Mazur </t>
  </si>
  <si>
    <t xml:space="preserve">Etap III kat. TJ „Mały sport Wielka Radość " Autor: Adam Pawłowicz </t>
  </si>
  <si>
    <t xml:space="preserve">Etap III kat. TS  „Mały sport Wielka Radość " Autor: Adam Pawłowicz </t>
  </si>
  <si>
    <t xml:space="preserve">Etap II kat. TD „Oczka " Autor: Paweł Mazur </t>
  </si>
  <si>
    <r>
      <t>·</t>
    </r>
    <r>
      <rPr>
        <sz val="7"/>
        <rFont val="Times New Roman"/>
        <family val="1"/>
      </rPr>
      <t xml:space="preserve">             </t>
    </r>
    <r>
      <rPr>
        <sz val="12"/>
        <rFont val="Times New Roman"/>
        <family val="1"/>
      </rPr>
      <t xml:space="preserve">Powiatu Lwóweckiego </t>
    </r>
  </si>
  <si>
    <t xml:space="preserve">Etap II kat. TJ „Krótki ale ważny " Autor: Maciej Pawłowicz </t>
  </si>
  <si>
    <t xml:space="preserve">Kierownik Imprezy : Wojciech Król </t>
  </si>
  <si>
    <t xml:space="preserve">Sędzia Główny OInO "Wiosna" Adam Pawłowicz </t>
  </si>
  <si>
    <t xml:space="preserve">Budowa tras: Zgodnie z pkt.5 Wojciech Król  (PInO), Adam Pawłowicz  (PInO), Maciej Pawłowicz  (MPInO) ,  Tomasz Kurlej  (MPInO), Paweł Mazur </t>
  </si>
  <si>
    <r>
      <t xml:space="preserve">7.  UCZESTNICTWO: </t>
    </r>
    <r>
      <rPr>
        <sz val="12"/>
        <rFont val="Times New Roman"/>
        <family val="1"/>
      </rPr>
      <t>do zawodów zgłosiło udział 127 uczestników. Wystartowało: 
15 zawodników w kat. TS, 7  zawodników w kat. TJ,   31 zawodników w kat. TM, 
49  w kat. TD, 1 w kat. TP oraz 9 w kat. TN. Razem wystartowało 112 zawodników.</t>
    </r>
  </si>
  <si>
    <t xml:space="preserve">KIEROWNIK IMPREZY:                                                                                      SĘDZIA GŁÓWNY </t>
  </si>
  <si>
    <t xml:space="preserve">    Wojciech Król                                                                                                       Adam Pawłowicz </t>
  </si>
  <si>
    <t xml:space="preserve">Na imprezie wybrano Komisję Odwoławczą w składzie. Adam Skoczyński , Jacek Wieszaczewski , Krzysztof Ligienza .Podczas imprezy nie zgłoszono żadnego protestu. 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</si>
  <si>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PTTK Oddział "Ziemi Lwóweckiej " w Lwówku Śl. </t>
    </r>
  </si>
  <si>
    <r>
      <t xml:space="preserve">*   </t>
    </r>
    <r>
      <rPr>
        <sz val="12"/>
        <rFont val="Times New Roman"/>
        <family val="1"/>
      </rPr>
      <t xml:space="preserve">Szkoła Podstawowa nr. 3 w Lwówku Śl. 
* Ośrodek Chrześcijańaski "Elim" w Lwówku Śl.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</si>
</sst>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b/>
      <sz val="5"/>
      <name val="Times New Roman"/>
      <family val="1"/>
    </font>
    <font>
      <sz val="8"/>
      <name val="Arial CE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16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15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2" fontId="1" fillId="18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 textRotation="90" wrapText="1"/>
    </xf>
    <xf numFmtId="2" fontId="4" fillId="15" borderId="10" xfId="0" applyNumberFormat="1" applyFont="1" applyFill="1" applyBorder="1" applyAlignment="1">
      <alignment horizontal="center" vertical="center" textRotation="90" wrapText="1"/>
    </xf>
    <xf numFmtId="49" fontId="4" fillId="15" borderId="0" xfId="0" applyNumberFormat="1" applyFont="1" applyFill="1" applyBorder="1" applyAlignment="1">
      <alignment horizontal="center" vertical="center" wrapText="1"/>
    </xf>
    <xf numFmtId="2" fontId="1" fillId="15" borderId="10" xfId="0" applyNumberFormat="1" applyFont="1" applyFill="1" applyBorder="1" applyAlignment="1">
      <alignment horizontal="centerContinuous" vertical="center" wrapText="1"/>
    </xf>
    <xf numFmtId="1" fontId="1" fillId="1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15" borderId="0" xfId="0" applyFill="1" applyAlignment="1">
      <alignment/>
    </xf>
    <xf numFmtId="1" fontId="0" fillId="1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Continuous" vertical="center" wrapText="1"/>
    </xf>
    <xf numFmtId="2" fontId="1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2" fontId="1" fillId="18" borderId="12" xfId="0" applyNumberFormat="1" applyFont="1" applyFill="1" applyBorder="1" applyAlignment="1">
      <alignment horizontal="centerContinuous" vertical="center" wrapText="1"/>
    </xf>
    <xf numFmtId="2" fontId="1" fillId="18" borderId="13" xfId="0" applyNumberFormat="1" applyFont="1" applyFill="1" applyBorder="1" applyAlignment="1">
      <alignment horizontal="centerContinuous" vertical="center" wrapText="1"/>
    </xf>
    <xf numFmtId="49" fontId="4" fillId="18" borderId="14" xfId="0" applyNumberFormat="1" applyFont="1" applyFill="1" applyBorder="1" applyAlignment="1">
      <alignment horizontal="center" vertical="center" textRotation="90" wrapText="1"/>
    </xf>
    <xf numFmtId="2" fontId="4" fillId="18" borderId="14" xfId="0" applyNumberFormat="1" applyFont="1" applyFill="1" applyBorder="1" applyAlignment="1">
      <alignment horizontal="center" vertical="center" textRotation="90" wrapText="1"/>
    </xf>
    <xf numFmtId="49" fontId="4" fillId="18" borderId="15" xfId="0" applyNumberFormat="1" applyFont="1" applyFill="1" applyBorder="1" applyAlignment="1">
      <alignment horizontal="center" vertical="center" textRotation="90" wrapText="1"/>
    </xf>
    <xf numFmtId="49" fontId="4" fillId="18" borderId="10" xfId="0" applyNumberFormat="1" applyFont="1" applyFill="1" applyBorder="1" applyAlignment="1">
      <alignment horizontal="center" vertical="center" textRotation="90" wrapText="1"/>
    </xf>
    <xf numFmtId="2" fontId="4" fillId="18" borderId="10" xfId="0" applyNumberFormat="1" applyFont="1" applyFill="1" applyBorder="1" applyAlignment="1">
      <alignment horizontal="center" vertical="center" textRotation="90" wrapText="1"/>
    </xf>
    <xf numFmtId="49" fontId="4" fillId="18" borderId="16" xfId="0" applyNumberFormat="1" applyFont="1" applyFill="1" applyBorder="1" applyAlignment="1">
      <alignment horizontal="center" vertical="center" textRotation="90" wrapText="1"/>
    </xf>
    <xf numFmtId="2" fontId="4" fillId="18" borderId="16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8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49" fontId="4" fillId="18" borderId="18" xfId="0" applyNumberFormat="1" applyFont="1" applyFill="1" applyBorder="1" applyAlignment="1">
      <alignment horizontal="center" vertical="center" textRotation="90" wrapText="1"/>
    </xf>
    <xf numFmtId="0" fontId="0" fillId="18" borderId="19" xfId="0" applyFont="1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 wrapText="1"/>
    </xf>
    <xf numFmtId="0" fontId="0" fillId="18" borderId="21" xfId="0" applyFont="1" applyFill="1" applyBorder="1" applyAlignment="1">
      <alignment horizontal="center" vertical="center" wrapText="1"/>
    </xf>
    <xf numFmtId="49" fontId="4" fillId="18" borderId="16" xfId="0" applyNumberFormat="1" applyFont="1" applyFill="1" applyBorder="1" applyAlignment="1">
      <alignment horizontal="center" vertical="center" textRotation="90" wrapText="1"/>
    </xf>
    <xf numFmtId="0" fontId="0" fillId="18" borderId="22" xfId="0" applyFill="1" applyBorder="1" applyAlignment="1">
      <alignment horizontal="center" vertical="center" wrapText="1"/>
    </xf>
    <xf numFmtId="49" fontId="4" fillId="18" borderId="16" xfId="0" applyNumberFormat="1" applyFont="1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0" fillId="20" borderId="24" xfId="0" applyFill="1" applyBorder="1" applyAlignment="1">
      <alignment/>
    </xf>
    <xf numFmtId="0" fontId="0" fillId="21" borderId="23" xfId="0" applyFill="1" applyBorder="1" applyAlignment="1">
      <alignment horizontal="center"/>
    </xf>
    <xf numFmtId="0" fontId="0" fillId="21" borderId="24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134.375" style="0" customWidth="1"/>
    <col min="2" max="2" width="13.375" style="0" customWidth="1"/>
    <col min="3" max="3" width="0.12890625" style="0" customWidth="1"/>
    <col min="4" max="4" width="17.625" style="0" customWidth="1"/>
    <col min="5" max="5" width="45.875" style="0" customWidth="1"/>
    <col min="7" max="7" width="29.125" style="0" customWidth="1"/>
    <col min="9" max="9" width="14.875" style="0" customWidth="1"/>
  </cols>
  <sheetData>
    <row r="1" ht="15">
      <c r="A1" s="74" t="s">
        <v>161</v>
      </c>
    </row>
    <row r="2" ht="1.5" customHeight="1">
      <c r="A2" s="77"/>
    </row>
    <row r="3" spans="1:9" ht="13.5">
      <c r="A3" s="107" t="s">
        <v>182</v>
      </c>
      <c r="B3" s="106"/>
      <c r="C3" s="106"/>
      <c r="D3" s="106"/>
      <c r="E3" s="106"/>
      <c r="F3" s="106"/>
      <c r="G3" s="106"/>
      <c r="H3" s="106"/>
      <c r="I3" s="106"/>
    </row>
    <row r="4" ht="2.25" customHeight="1">
      <c r="A4" s="77"/>
    </row>
    <row r="5" ht="15">
      <c r="A5" s="74" t="s">
        <v>151</v>
      </c>
    </row>
    <row r="6" ht="27.75" customHeight="1">
      <c r="A6" s="102" t="s">
        <v>183</v>
      </c>
    </row>
    <row r="7" ht="15">
      <c r="A7" s="74" t="s">
        <v>152</v>
      </c>
    </row>
    <row r="8" spans="1:5" ht="15">
      <c r="A8" s="78" t="s">
        <v>162</v>
      </c>
      <c r="E8" s="78" t="s">
        <v>153</v>
      </c>
    </row>
    <row r="9" ht="15">
      <c r="A9" s="78" t="s">
        <v>173</v>
      </c>
    </row>
    <row r="10" ht="12.75">
      <c r="A10" s="69"/>
    </row>
    <row r="11" spans="1:9" ht="15">
      <c r="A11" s="74" t="s">
        <v>154</v>
      </c>
      <c r="B11" s="73"/>
      <c r="C11" s="73"/>
      <c r="D11" s="73"/>
      <c r="E11" s="73"/>
      <c r="F11" s="73"/>
      <c r="G11" s="73"/>
      <c r="H11" s="73"/>
      <c r="I11" s="73"/>
    </row>
    <row r="12" spans="1:9" ht="15">
      <c r="A12" s="103" t="s">
        <v>163</v>
      </c>
      <c r="B12" s="104"/>
      <c r="C12" s="104"/>
      <c r="D12" s="104"/>
      <c r="E12" s="104"/>
      <c r="F12" s="104"/>
      <c r="G12" s="104"/>
      <c r="H12" s="104"/>
      <c r="I12" s="104"/>
    </row>
    <row r="13" spans="1:9" ht="15">
      <c r="A13" s="75" t="s">
        <v>164</v>
      </c>
      <c r="B13" s="76"/>
      <c r="C13" s="76"/>
      <c r="D13" s="76"/>
      <c r="E13" s="76"/>
      <c r="F13" s="76"/>
      <c r="G13" s="76"/>
      <c r="H13" s="76"/>
      <c r="I13" s="76"/>
    </row>
    <row r="14" spans="1:9" ht="15">
      <c r="A14" s="103" t="s">
        <v>168</v>
      </c>
      <c r="B14" s="104"/>
      <c r="C14" s="104"/>
      <c r="D14" s="104"/>
      <c r="E14" s="104"/>
      <c r="F14" s="104"/>
      <c r="G14" s="104"/>
      <c r="H14" s="104"/>
      <c r="I14" s="104"/>
    </row>
    <row r="15" spans="1:9" ht="15.75" customHeight="1">
      <c r="A15" s="75" t="s">
        <v>165</v>
      </c>
      <c r="B15" s="76"/>
      <c r="C15" s="76"/>
      <c r="D15" s="76"/>
      <c r="E15" s="76"/>
      <c r="F15" s="76"/>
      <c r="G15" s="76"/>
      <c r="H15" s="76"/>
      <c r="I15" s="76"/>
    </row>
    <row r="16" spans="1:9" ht="15">
      <c r="A16" s="75" t="s">
        <v>167</v>
      </c>
      <c r="B16" s="76"/>
      <c r="C16" s="76"/>
      <c r="D16" s="76"/>
      <c r="E16" s="76"/>
      <c r="F16" s="76"/>
      <c r="G16" s="76"/>
      <c r="H16" s="76"/>
      <c r="I16" s="76"/>
    </row>
    <row r="17" spans="1:9" ht="15">
      <c r="A17" s="103" t="s">
        <v>174</v>
      </c>
      <c r="B17" s="104"/>
      <c r="C17" s="104"/>
      <c r="D17" s="104"/>
      <c r="E17" s="104"/>
      <c r="F17" s="104"/>
      <c r="G17" s="104"/>
      <c r="H17" s="104"/>
      <c r="I17" s="104"/>
    </row>
    <row r="18" spans="1:9" ht="15">
      <c r="A18" s="103" t="s">
        <v>169</v>
      </c>
      <c r="B18" s="104"/>
      <c r="C18" s="104"/>
      <c r="D18" s="104"/>
      <c r="E18" s="104"/>
      <c r="F18" s="104"/>
      <c r="G18" s="104"/>
      <c r="H18" s="104"/>
      <c r="I18" s="104"/>
    </row>
    <row r="19" spans="1:9" ht="15">
      <c r="A19" s="103" t="s">
        <v>172</v>
      </c>
      <c r="B19" s="104"/>
      <c r="C19" s="104"/>
      <c r="D19" s="104"/>
      <c r="E19" s="104"/>
      <c r="F19" s="104"/>
      <c r="G19" s="104"/>
      <c r="H19" s="104"/>
      <c r="I19" s="104"/>
    </row>
    <row r="20" spans="1:9" ht="15">
      <c r="A20" s="103" t="s">
        <v>171</v>
      </c>
      <c r="B20" s="104"/>
      <c r="C20" s="104"/>
      <c r="D20" s="104"/>
      <c r="E20" s="104"/>
      <c r="F20" s="104"/>
      <c r="G20" s="104"/>
      <c r="H20" s="104"/>
      <c r="I20" s="104"/>
    </row>
    <row r="21" spans="1:9" ht="15">
      <c r="A21" s="103" t="s">
        <v>170</v>
      </c>
      <c r="B21" s="104"/>
      <c r="C21" s="104"/>
      <c r="D21" s="104"/>
      <c r="E21" s="104"/>
      <c r="F21" s="104"/>
      <c r="G21" s="104"/>
      <c r="H21" s="104"/>
      <c r="I21" s="104"/>
    </row>
    <row r="22" spans="1:9" ht="15" hidden="1">
      <c r="A22" s="103"/>
      <c r="B22" s="104"/>
      <c r="C22" s="104"/>
      <c r="D22" s="104"/>
      <c r="E22" s="104"/>
      <c r="F22" s="104"/>
      <c r="G22" s="104"/>
      <c r="H22" s="104"/>
      <c r="I22" s="104"/>
    </row>
    <row r="23" spans="1:9" ht="15">
      <c r="A23" s="103" t="s">
        <v>166</v>
      </c>
      <c r="B23" s="104"/>
      <c r="C23" s="104"/>
      <c r="D23" s="104"/>
      <c r="E23" s="104"/>
      <c r="F23" s="104"/>
      <c r="G23" s="104"/>
      <c r="H23" s="104"/>
      <c r="I23" s="104"/>
    </row>
    <row r="24" ht="15">
      <c r="A24" s="71"/>
    </row>
    <row r="25" ht="15">
      <c r="A25" s="67" t="s">
        <v>155</v>
      </c>
    </row>
    <row r="26" spans="1:15" ht="13.5">
      <c r="A26" s="105" t="s">
        <v>156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ht="12.75">
      <c r="A27" s="69"/>
    </row>
    <row r="28" spans="1:15" ht="47.25" customHeight="1">
      <c r="A28" s="107" t="s">
        <v>178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ht="12.75">
      <c r="A29" s="68"/>
    </row>
    <row r="30" spans="1:15" ht="31.5" customHeight="1">
      <c r="A30" s="107" t="s">
        <v>157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ht="1.5" customHeight="1">
      <c r="A31" s="68"/>
    </row>
    <row r="32" spans="1:9" ht="30.75" customHeight="1">
      <c r="A32" s="107" t="s">
        <v>158</v>
      </c>
      <c r="B32" s="106"/>
      <c r="C32" s="106"/>
      <c r="D32" s="106"/>
      <c r="E32" s="106"/>
      <c r="F32" s="106"/>
      <c r="G32" s="106"/>
      <c r="H32" s="106"/>
      <c r="I32" s="106"/>
    </row>
    <row r="33" ht="1.5" customHeight="1">
      <c r="A33" s="72"/>
    </row>
    <row r="34" ht="16.5" customHeight="1">
      <c r="A34" s="67" t="s">
        <v>159</v>
      </c>
    </row>
    <row r="35" spans="1:5" ht="16.5" customHeight="1">
      <c r="A35" s="71" t="s">
        <v>175</v>
      </c>
      <c r="E35" s="71"/>
    </row>
    <row r="36" spans="1:9" ht="16.5" customHeight="1">
      <c r="A36" s="105" t="s">
        <v>176</v>
      </c>
      <c r="B36" s="106"/>
      <c r="C36" s="106"/>
      <c r="D36" s="106"/>
      <c r="E36" s="106"/>
      <c r="F36" s="106"/>
      <c r="G36" s="106"/>
      <c r="H36" s="106"/>
      <c r="I36" s="106"/>
    </row>
    <row r="37" spans="1:9" ht="18" customHeight="1">
      <c r="A37" s="105" t="s">
        <v>177</v>
      </c>
      <c r="B37" s="106"/>
      <c r="C37" s="106"/>
      <c r="D37" s="106"/>
      <c r="E37" s="106"/>
      <c r="F37" s="106"/>
      <c r="G37" s="106"/>
      <c r="H37" s="106"/>
      <c r="I37" s="106"/>
    </row>
    <row r="38" ht="12.75">
      <c r="A38" s="69"/>
    </row>
    <row r="39" ht="15">
      <c r="A39" s="74" t="s">
        <v>160</v>
      </c>
    </row>
    <row r="40" spans="1:10" ht="18.75" customHeight="1">
      <c r="A40" s="108" t="s">
        <v>181</v>
      </c>
      <c r="B40" s="109"/>
      <c r="C40" s="109"/>
      <c r="D40" s="109"/>
      <c r="E40" s="109"/>
      <c r="F40" s="109"/>
      <c r="G40" s="109"/>
      <c r="H40" s="109"/>
      <c r="I40" s="109"/>
      <c r="J40" s="109"/>
    </row>
    <row r="41" ht="15.75" customHeight="1">
      <c r="A41" s="70"/>
    </row>
    <row r="42" spans="1:6" ht="15">
      <c r="A42" s="70" t="s">
        <v>179</v>
      </c>
      <c r="F42" s="70"/>
    </row>
    <row r="43" spans="1:14" ht="15">
      <c r="A43" s="70" t="s">
        <v>180</v>
      </c>
      <c r="F43" s="103"/>
      <c r="G43" s="106"/>
      <c r="H43" s="106"/>
      <c r="I43" s="106"/>
      <c r="J43" s="106"/>
      <c r="K43" s="106"/>
      <c r="L43" s="106"/>
      <c r="M43" s="106"/>
      <c r="N43" s="106"/>
    </row>
    <row r="45" spans="1:9" ht="46.5" customHeight="1">
      <c r="A45" s="105"/>
      <c r="B45" s="106"/>
      <c r="C45" s="106"/>
      <c r="D45" s="106"/>
      <c r="E45" s="106"/>
      <c r="F45" s="106"/>
      <c r="G45" s="106"/>
      <c r="H45" s="106"/>
      <c r="I45" s="106"/>
    </row>
    <row r="46" ht="2.25" customHeight="1">
      <c r="A46" s="69"/>
    </row>
    <row r="47" ht="15">
      <c r="A47" s="74"/>
    </row>
    <row r="48" spans="1:9" ht="15.75" customHeight="1">
      <c r="A48" s="105"/>
      <c r="B48" s="106"/>
      <c r="C48" s="106"/>
      <c r="D48" s="106"/>
      <c r="E48" s="106"/>
      <c r="F48" s="106"/>
      <c r="G48" s="106"/>
      <c r="H48" s="106"/>
      <c r="I48" s="106"/>
    </row>
    <row r="49" ht="45.75" customHeight="1">
      <c r="A49" s="70"/>
    </row>
    <row r="50" spans="1:6" ht="15">
      <c r="A50" s="70"/>
      <c r="F50" s="70"/>
    </row>
    <row r="51" spans="1:14" ht="15">
      <c r="A51" s="70"/>
      <c r="F51" s="103"/>
      <c r="G51" s="106"/>
      <c r="H51" s="106"/>
      <c r="I51" s="106"/>
      <c r="J51" s="106"/>
      <c r="K51" s="106"/>
      <c r="L51" s="106"/>
      <c r="M51" s="106"/>
      <c r="N51" s="106"/>
    </row>
  </sheetData>
  <sheetProtection/>
  <mergeCells count="21">
    <mergeCell ref="A40:J40"/>
    <mergeCell ref="F43:N43"/>
    <mergeCell ref="A3:I3"/>
    <mergeCell ref="A12:I12"/>
    <mergeCell ref="A14:I14"/>
    <mergeCell ref="A17:I17"/>
    <mergeCell ref="A18:I18"/>
    <mergeCell ref="A26:O26"/>
    <mergeCell ref="A20:I20"/>
    <mergeCell ref="F51:N51"/>
    <mergeCell ref="A48:I48"/>
    <mergeCell ref="A30:O30"/>
    <mergeCell ref="A36:I36"/>
    <mergeCell ref="A45:I45"/>
    <mergeCell ref="A37:I37"/>
    <mergeCell ref="A28:O28"/>
    <mergeCell ref="A32:I32"/>
    <mergeCell ref="A19:I19"/>
    <mergeCell ref="A23:I23"/>
    <mergeCell ref="A21:I21"/>
    <mergeCell ref="A22:I22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75" zoomScalePageLayoutView="0" workbookViewId="0" topLeftCell="A1">
      <pane ySplit="2" topLeftCell="BM3" activePane="bottomLeft" state="frozen"/>
      <selection pane="topLeft" activeCell="A1" sqref="A1"/>
      <selection pane="bottomLeft" activeCell="B15" sqref="B15"/>
    </sheetView>
  </sheetViews>
  <sheetFormatPr defaultColWidth="9.00390625" defaultRowHeight="25.5" customHeight="1"/>
  <cols>
    <col min="1" max="1" width="4.125" style="54" customWidth="1"/>
    <col min="2" max="2" width="20.625" style="55" customWidth="1"/>
    <col min="3" max="3" width="22.875" style="56" customWidth="1"/>
    <col min="4" max="4" width="7.50390625" style="52" bestFit="1" customWidth="1"/>
    <col min="5" max="5" width="8.50390625" style="53" customWidth="1"/>
    <col min="6" max="6" width="3.50390625" style="54" customWidth="1"/>
    <col min="7" max="7" width="6.50390625" style="52" bestFit="1" customWidth="1"/>
    <col min="8" max="8" width="8.375" style="53" customWidth="1"/>
    <col min="9" max="9" width="3.50390625" style="54" customWidth="1"/>
    <col min="10" max="10" width="8.50390625" style="53" customWidth="1"/>
    <col min="11" max="11" width="3.50390625" style="54" customWidth="1"/>
    <col min="12" max="12" width="6.50390625" style="52" bestFit="1" customWidth="1"/>
    <col min="13" max="13" width="8.125" style="53" customWidth="1"/>
    <col min="14" max="14" width="3.50390625" style="54" customWidth="1"/>
    <col min="15" max="15" width="8.875" style="53" customWidth="1"/>
    <col min="16" max="16" width="3.50390625" style="54" customWidth="1"/>
    <col min="17" max="17" width="5.625" style="52" hidden="1" customWidth="1"/>
    <col min="18" max="18" width="8.125" style="53" hidden="1" customWidth="1"/>
    <col min="19" max="19" width="3.375" style="54" hidden="1" customWidth="1"/>
    <col min="20" max="20" width="8.125" style="53" hidden="1" customWidth="1"/>
    <col min="21" max="21" width="9.125" style="54" hidden="1" customWidth="1"/>
    <col min="22" max="16384" width="9.125" style="19" customWidth="1"/>
  </cols>
  <sheetData>
    <row r="1" spans="1:21" s="2" customFormat="1" ht="25.5" customHeight="1">
      <c r="A1" s="110" t="s">
        <v>0</v>
      </c>
      <c r="B1" s="112" t="s">
        <v>18</v>
      </c>
      <c r="C1" s="112" t="s">
        <v>21</v>
      </c>
      <c r="D1" s="33" t="s">
        <v>8</v>
      </c>
      <c r="E1" s="33"/>
      <c r="F1" s="33"/>
      <c r="G1" s="33" t="s">
        <v>9</v>
      </c>
      <c r="H1" s="33"/>
      <c r="I1" s="33"/>
      <c r="J1" s="33" t="s">
        <v>13</v>
      </c>
      <c r="K1" s="33"/>
      <c r="L1" s="33" t="s">
        <v>11</v>
      </c>
      <c r="M1" s="33"/>
      <c r="N1" s="33"/>
      <c r="O1" s="33" t="s">
        <v>14</v>
      </c>
      <c r="P1" s="34"/>
      <c r="Q1" s="28" t="s">
        <v>10</v>
      </c>
      <c r="R1" s="29"/>
      <c r="S1" s="29"/>
      <c r="T1" s="29" t="s">
        <v>15</v>
      </c>
      <c r="U1" s="29"/>
    </row>
    <row r="2" spans="1:21" s="1" customFormat="1" ht="57.75" customHeight="1" thickBot="1">
      <c r="A2" s="111"/>
      <c r="B2" s="113"/>
      <c r="C2" s="113"/>
      <c r="D2" s="35" t="s">
        <v>16</v>
      </c>
      <c r="E2" s="36" t="s">
        <v>17</v>
      </c>
      <c r="F2" s="35" t="s">
        <v>12</v>
      </c>
      <c r="G2" s="35" t="s">
        <v>16</v>
      </c>
      <c r="H2" s="36" t="s">
        <v>17</v>
      </c>
      <c r="I2" s="35" t="s">
        <v>12</v>
      </c>
      <c r="J2" s="36" t="s">
        <v>17</v>
      </c>
      <c r="K2" s="35" t="s">
        <v>12</v>
      </c>
      <c r="L2" s="35" t="s">
        <v>16</v>
      </c>
      <c r="M2" s="36" t="s">
        <v>17</v>
      </c>
      <c r="N2" s="35" t="s">
        <v>12</v>
      </c>
      <c r="O2" s="36" t="s">
        <v>17</v>
      </c>
      <c r="P2" s="37" t="s">
        <v>12</v>
      </c>
      <c r="Q2" s="30" t="s">
        <v>16</v>
      </c>
      <c r="R2" s="31" t="s">
        <v>17</v>
      </c>
      <c r="S2" s="32" t="s">
        <v>12</v>
      </c>
      <c r="T2" s="31" t="s">
        <v>17</v>
      </c>
      <c r="U2" s="32" t="s">
        <v>12</v>
      </c>
    </row>
    <row r="3" spans="1:21" ht="25.5" customHeight="1">
      <c r="A3" s="18">
        <v>1</v>
      </c>
      <c r="B3" s="92" t="s">
        <v>49</v>
      </c>
      <c r="C3" s="100" t="s">
        <v>50</v>
      </c>
      <c r="D3" s="16">
        <v>25</v>
      </c>
      <c r="E3" s="17">
        <f aca="true" t="shared" si="0" ref="E3:E14">IF(D3&lt;&gt;"",IF(ISNUMBER(D3),MAX(1000/TSE1*(TSE1-D3+MIN(D$1:D$65536)),0),0),"")</f>
        <v>999.9999999999999</v>
      </c>
      <c r="F3" s="18">
        <f aca="true" t="shared" si="1" ref="F3:F14">IF(E3&lt;&gt;"",RANK(E3,E$1:E$65536),"")</f>
        <v>1</v>
      </c>
      <c r="G3" s="16">
        <v>130</v>
      </c>
      <c r="H3" s="17">
        <f aca="true" t="shared" si="2" ref="H3:H14">IF(G3&lt;&gt;"",IF(ISNUMBER(G3),MAX(1000/TSE2*(TSE2-G3+MIN(G$1:G$65536)),0),0),"")</f>
        <v>901.3888888888888</v>
      </c>
      <c r="I3" s="18">
        <f aca="true" t="shared" si="3" ref="I3:I14">IF(H3&lt;&gt;"",RANK(H3,H$1:H$65536),"")</f>
        <v>2</v>
      </c>
      <c r="J3" s="17">
        <f aca="true" t="shared" si="4" ref="J3:J14">IF(H3&lt;&gt;"",E3+H3,"")</f>
        <v>1901.3888888888887</v>
      </c>
      <c r="K3" s="18">
        <f aca="true" t="shared" si="5" ref="K3:K14">IF(J3&lt;&gt;"",RANK(J3,J$1:J$65536),"")</f>
        <v>1</v>
      </c>
      <c r="L3" s="27">
        <v>129</v>
      </c>
      <c r="M3" s="17">
        <f aca="true" t="shared" si="6" ref="M3:M14">IF(L3&lt;&gt;"",IF(ISNUMBER(L3),MAX(1000/TSE3*(TSE3-L3+MIN(L$1:L$65536)),0),0),"")</f>
        <v>950</v>
      </c>
      <c r="N3" s="18">
        <f aca="true" t="shared" si="7" ref="N3:N14">IF(M3&lt;&gt;"",RANK(M3,M$1:M$65536),"")</f>
        <v>2</v>
      </c>
      <c r="O3" s="17">
        <f aca="true" t="shared" si="8" ref="O3:O14">IF(M3&lt;&gt;"",J3+M3,"")</f>
        <v>2851.3888888888887</v>
      </c>
      <c r="P3" s="18">
        <f aca="true" t="shared" si="9" ref="P3:P14">IF(O3&lt;&gt;"",RANK(O3,O$1:O$65536),"")</f>
        <v>1</v>
      </c>
      <c r="Q3" s="16"/>
      <c r="R3" s="17"/>
      <c r="S3" s="18"/>
      <c r="T3" s="17"/>
      <c r="U3" s="18"/>
    </row>
    <row r="4" spans="1:21" ht="25.5" customHeight="1">
      <c r="A4" s="18">
        <v>2</v>
      </c>
      <c r="B4" s="51" t="s">
        <v>96</v>
      </c>
      <c r="C4" s="9" t="s">
        <v>100</v>
      </c>
      <c r="D4" s="16">
        <v>43</v>
      </c>
      <c r="E4" s="17">
        <f t="shared" si="0"/>
        <v>980.6451612903226</v>
      </c>
      <c r="F4" s="18">
        <f t="shared" si="1"/>
        <v>2</v>
      </c>
      <c r="G4" s="16">
        <v>167</v>
      </c>
      <c r="H4" s="17">
        <f t="shared" si="2"/>
        <v>850</v>
      </c>
      <c r="I4" s="18">
        <f t="shared" si="3"/>
        <v>3</v>
      </c>
      <c r="J4" s="17">
        <f t="shared" si="4"/>
        <v>1830.6451612903224</v>
      </c>
      <c r="K4" s="18">
        <f t="shared" si="5"/>
        <v>3</v>
      </c>
      <c r="L4" s="16">
        <v>66</v>
      </c>
      <c r="M4" s="17">
        <f t="shared" si="6"/>
        <v>1000</v>
      </c>
      <c r="N4" s="18">
        <f t="shared" si="7"/>
        <v>1</v>
      </c>
      <c r="O4" s="17">
        <f t="shared" si="8"/>
        <v>2830.6451612903224</v>
      </c>
      <c r="P4" s="18">
        <f t="shared" si="9"/>
        <v>2</v>
      </c>
      <c r="Q4" s="16"/>
      <c r="R4" s="17">
        <f>IF(Q4&lt;&gt;"",IF(ISNUMBER(Q4),MAX(1000/TSE4*(TSE4-Q4+MIN(Q:Q)),0),0),"")</f>
      </c>
      <c r="S4" s="18">
        <f>IF(R4&lt;&gt;"",RANK(R4,R:R),"")</f>
      </c>
      <c r="T4" s="17">
        <f>IF(R4&lt;&gt;"",O4+R4,"")</f>
      </c>
      <c r="U4" s="18">
        <f>IF(T4&lt;&gt;"",RANK(T4,T:T),"")</f>
      </c>
    </row>
    <row r="5" spans="1:21" ht="25.5" customHeight="1">
      <c r="A5" s="18">
        <v>3</v>
      </c>
      <c r="B5" s="92" t="s">
        <v>59</v>
      </c>
      <c r="C5" s="93" t="s">
        <v>64</v>
      </c>
      <c r="D5" s="16">
        <v>150</v>
      </c>
      <c r="E5" s="17">
        <f t="shared" si="0"/>
        <v>865.5913978494623</v>
      </c>
      <c r="F5" s="18">
        <f t="shared" si="1"/>
        <v>6</v>
      </c>
      <c r="G5" s="16">
        <v>59</v>
      </c>
      <c r="H5" s="17">
        <f t="shared" si="2"/>
        <v>1000</v>
      </c>
      <c r="I5" s="18">
        <f t="shared" si="3"/>
        <v>1</v>
      </c>
      <c r="J5" s="17">
        <f t="shared" si="4"/>
        <v>1865.5913978494623</v>
      </c>
      <c r="K5" s="18">
        <f t="shared" si="5"/>
        <v>2</v>
      </c>
      <c r="L5" s="16">
        <v>208</v>
      </c>
      <c r="M5" s="17">
        <f t="shared" si="6"/>
        <v>887.3015873015872</v>
      </c>
      <c r="N5" s="18">
        <f t="shared" si="7"/>
        <v>7</v>
      </c>
      <c r="O5" s="17">
        <f t="shared" si="8"/>
        <v>2752.8929851510493</v>
      </c>
      <c r="P5" s="18">
        <f t="shared" si="9"/>
        <v>3</v>
      </c>
      <c r="Q5" s="16"/>
      <c r="R5" s="17">
        <f>IF(Q5&lt;&gt;"",IF(ISNUMBER(Q5),MAX(1000/TSE4*(TSE4-Q5+MIN(Q:Q)),0),0),"")</f>
      </c>
      <c r="S5" s="18">
        <f>IF(R5&lt;&gt;"",RANK(R5,R:R),"")</f>
      </c>
      <c r="T5" s="17">
        <f>IF(R5&lt;&gt;"",O5+R5,"")</f>
      </c>
      <c r="U5" s="18">
        <f>IF(T5&lt;&gt;"",RANK(T5,T:T),"")</f>
      </c>
    </row>
    <row r="6" spans="1:21" ht="25.5" customHeight="1">
      <c r="A6" s="18">
        <v>4</v>
      </c>
      <c r="B6" s="92" t="s">
        <v>61</v>
      </c>
      <c r="C6" s="16" t="s">
        <v>62</v>
      </c>
      <c r="D6" s="16">
        <v>61</v>
      </c>
      <c r="E6" s="17">
        <f t="shared" si="0"/>
        <v>961.2903225806451</v>
      </c>
      <c r="F6" s="18">
        <f t="shared" si="1"/>
        <v>3</v>
      </c>
      <c r="G6" s="16">
        <v>245</v>
      </c>
      <c r="H6" s="17">
        <f t="shared" si="2"/>
        <v>741.6666666666666</v>
      </c>
      <c r="I6" s="18">
        <f t="shared" si="3"/>
        <v>6</v>
      </c>
      <c r="J6" s="17">
        <f t="shared" si="4"/>
        <v>1702.9569892473119</v>
      </c>
      <c r="K6" s="18">
        <f t="shared" si="5"/>
        <v>4</v>
      </c>
      <c r="L6" s="27">
        <v>173</v>
      </c>
      <c r="M6" s="17">
        <f t="shared" si="6"/>
        <v>915.0793650793651</v>
      </c>
      <c r="N6" s="18">
        <f t="shared" si="7"/>
        <v>5</v>
      </c>
      <c r="O6" s="17">
        <f t="shared" si="8"/>
        <v>2618.0363543266767</v>
      </c>
      <c r="P6" s="18">
        <f t="shared" si="9"/>
        <v>4</v>
      </c>
      <c r="Q6" s="16"/>
      <c r="R6" s="17"/>
      <c r="S6" s="18"/>
      <c r="T6" s="17"/>
      <c r="U6" s="18"/>
    </row>
    <row r="7" spans="1:21" ht="25.5" customHeight="1">
      <c r="A7" s="18">
        <v>5</v>
      </c>
      <c r="B7" s="92" t="s">
        <v>66</v>
      </c>
      <c r="C7" s="100" t="s">
        <v>67</v>
      </c>
      <c r="D7" s="16">
        <v>145</v>
      </c>
      <c r="E7" s="17">
        <f t="shared" si="0"/>
        <v>870.9677419354838</v>
      </c>
      <c r="F7" s="18">
        <f t="shared" si="1"/>
        <v>5</v>
      </c>
      <c r="G7" s="16">
        <v>221</v>
      </c>
      <c r="H7" s="17">
        <f t="shared" si="2"/>
        <v>775</v>
      </c>
      <c r="I7" s="18">
        <f t="shared" si="3"/>
        <v>4</v>
      </c>
      <c r="J7" s="17">
        <f t="shared" si="4"/>
        <v>1645.967741935484</v>
      </c>
      <c r="K7" s="18">
        <f t="shared" si="5"/>
        <v>5</v>
      </c>
      <c r="L7" s="27">
        <v>200</v>
      </c>
      <c r="M7" s="17">
        <f t="shared" si="6"/>
        <v>893.6507936507936</v>
      </c>
      <c r="N7" s="18">
        <f t="shared" si="7"/>
        <v>6</v>
      </c>
      <c r="O7" s="17">
        <f t="shared" si="8"/>
        <v>2539.6185355862776</v>
      </c>
      <c r="P7" s="18">
        <f t="shared" si="9"/>
        <v>5</v>
      </c>
      <c r="Q7" s="53"/>
      <c r="R7" s="54"/>
      <c r="S7" s="53"/>
      <c r="T7" s="54"/>
      <c r="U7" s="19"/>
    </row>
    <row r="8" spans="1:21" ht="25.5" customHeight="1">
      <c r="A8" s="18">
        <v>6</v>
      </c>
      <c r="B8" s="92" t="s">
        <v>57</v>
      </c>
      <c r="C8" s="92" t="s">
        <v>65</v>
      </c>
      <c r="D8" s="16">
        <v>125</v>
      </c>
      <c r="E8" s="17">
        <f t="shared" si="0"/>
        <v>892.4731182795698</v>
      </c>
      <c r="F8" s="18">
        <f t="shared" si="1"/>
        <v>4</v>
      </c>
      <c r="G8" s="16">
        <v>290</v>
      </c>
      <c r="H8" s="17">
        <f t="shared" si="2"/>
        <v>679.1666666666666</v>
      </c>
      <c r="I8" s="18">
        <f t="shared" si="3"/>
        <v>7</v>
      </c>
      <c r="J8" s="17">
        <f t="shared" si="4"/>
        <v>1571.6397849462364</v>
      </c>
      <c r="K8" s="18">
        <f t="shared" si="5"/>
        <v>7</v>
      </c>
      <c r="L8" s="16">
        <v>133</v>
      </c>
      <c r="M8" s="17">
        <f t="shared" si="6"/>
        <v>946.8253968253968</v>
      </c>
      <c r="N8" s="18">
        <f t="shared" si="7"/>
        <v>3</v>
      </c>
      <c r="O8" s="17">
        <f t="shared" si="8"/>
        <v>2518.465181771633</v>
      </c>
      <c r="P8" s="18">
        <f t="shared" si="9"/>
        <v>6</v>
      </c>
      <c r="Q8" s="53"/>
      <c r="R8" s="54"/>
      <c r="S8" s="53"/>
      <c r="T8" s="54"/>
      <c r="U8" s="19"/>
    </row>
    <row r="9" spans="1:16" ht="25.5" customHeight="1">
      <c r="A9" s="18">
        <v>7</v>
      </c>
      <c r="B9" s="92" t="s">
        <v>92</v>
      </c>
      <c r="C9" s="92" t="s">
        <v>93</v>
      </c>
      <c r="D9" s="16">
        <v>191</v>
      </c>
      <c r="E9" s="17">
        <f t="shared" si="0"/>
        <v>821.505376344086</v>
      </c>
      <c r="F9" s="18">
        <f t="shared" si="1"/>
        <v>7</v>
      </c>
      <c r="G9" s="16">
        <v>226</v>
      </c>
      <c r="H9" s="17">
        <f t="shared" si="2"/>
        <v>768.0555555555555</v>
      </c>
      <c r="I9" s="18">
        <f t="shared" si="3"/>
        <v>5</v>
      </c>
      <c r="J9" s="17">
        <f t="shared" si="4"/>
        <v>1589.5609318996417</v>
      </c>
      <c r="K9" s="18">
        <f t="shared" si="5"/>
        <v>6</v>
      </c>
      <c r="L9" s="16">
        <v>163</v>
      </c>
      <c r="M9" s="17">
        <f t="shared" si="6"/>
        <v>923.015873015873</v>
      </c>
      <c r="N9" s="18">
        <f t="shared" si="7"/>
        <v>4</v>
      </c>
      <c r="O9" s="17">
        <f t="shared" si="8"/>
        <v>2512.576804915515</v>
      </c>
      <c r="P9" s="18">
        <f t="shared" si="9"/>
        <v>7</v>
      </c>
    </row>
    <row r="10" spans="1:16" ht="25.5" customHeight="1">
      <c r="A10" s="18">
        <v>8</v>
      </c>
      <c r="B10" s="92" t="s">
        <v>60</v>
      </c>
      <c r="C10" s="92" t="s">
        <v>63</v>
      </c>
      <c r="D10" s="16">
        <v>650</v>
      </c>
      <c r="E10" s="17">
        <f t="shared" si="0"/>
        <v>327.9569892473118</v>
      </c>
      <c r="F10" s="18">
        <f t="shared" si="1"/>
        <v>8</v>
      </c>
      <c r="G10" s="16">
        <v>382</v>
      </c>
      <c r="H10" s="17">
        <f t="shared" si="2"/>
        <v>551.3888888888889</v>
      </c>
      <c r="I10" s="18">
        <f t="shared" si="3"/>
        <v>8</v>
      </c>
      <c r="J10" s="17">
        <f t="shared" si="4"/>
        <v>879.3458781362008</v>
      </c>
      <c r="K10" s="18">
        <f t="shared" si="5"/>
        <v>8</v>
      </c>
      <c r="L10" s="27">
        <v>745</v>
      </c>
      <c r="M10" s="17">
        <f t="shared" si="6"/>
        <v>461.1111111111111</v>
      </c>
      <c r="N10" s="18">
        <f t="shared" si="7"/>
        <v>8</v>
      </c>
      <c r="O10" s="17">
        <f t="shared" si="8"/>
        <v>1340.4569892473119</v>
      </c>
      <c r="P10" s="18">
        <f t="shared" si="9"/>
        <v>8</v>
      </c>
    </row>
    <row r="11" spans="1:16" ht="25.5" customHeight="1">
      <c r="A11" s="18">
        <v>9</v>
      </c>
      <c r="B11" s="92" t="s">
        <v>51</v>
      </c>
      <c r="C11" s="13" t="s">
        <v>52</v>
      </c>
      <c r="D11" s="16" t="s">
        <v>101</v>
      </c>
      <c r="E11" s="17">
        <f t="shared" si="0"/>
        <v>0</v>
      </c>
      <c r="F11" s="18">
        <f t="shared" si="1"/>
        <v>9</v>
      </c>
      <c r="G11" s="16">
        <v>382</v>
      </c>
      <c r="H11" s="17">
        <f t="shared" si="2"/>
        <v>551.3888888888889</v>
      </c>
      <c r="I11" s="18">
        <f t="shared" si="3"/>
        <v>8</v>
      </c>
      <c r="J11" s="17">
        <f t="shared" si="4"/>
        <v>551.3888888888889</v>
      </c>
      <c r="K11" s="18">
        <f t="shared" si="5"/>
        <v>9</v>
      </c>
      <c r="L11" s="27">
        <v>745</v>
      </c>
      <c r="M11" s="17">
        <f t="shared" si="6"/>
        <v>461.1111111111111</v>
      </c>
      <c r="N11" s="18">
        <f t="shared" si="7"/>
        <v>8</v>
      </c>
      <c r="O11" s="17">
        <f t="shared" si="8"/>
        <v>1012.5</v>
      </c>
      <c r="P11" s="18">
        <f t="shared" si="9"/>
        <v>9</v>
      </c>
    </row>
    <row r="12" spans="1:16" ht="25.5" customHeight="1" hidden="1">
      <c r="A12" s="18">
        <v>10</v>
      </c>
      <c r="B12" s="51"/>
      <c r="C12" s="93"/>
      <c r="D12" s="16"/>
      <c r="E12" s="17">
        <f t="shared" si="0"/>
      </c>
      <c r="F12" s="18">
        <f t="shared" si="1"/>
      </c>
      <c r="G12" s="16"/>
      <c r="H12" s="17">
        <f t="shared" si="2"/>
      </c>
      <c r="I12" s="18">
        <f t="shared" si="3"/>
      </c>
      <c r="J12" s="17">
        <f t="shared" si="4"/>
      </c>
      <c r="K12" s="18">
        <f t="shared" si="5"/>
      </c>
      <c r="L12" s="16"/>
      <c r="M12" s="17">
        <f t="shared" si="6"/>
      </c>
      <c r="N12" s="18">
        <f t="shared" si="7"/>
      </c>
      <c r="O12" s="17">
        <f t="shared" si="8"/>
      </c>
      <c r="P12" s="18">
        <f t="shared" si="9"/>
      </c>
    </row>
    <row r="13" spans="1:16" ht="25.5" customHeight="1" hidden="1">
      <c r="A13" s="18">
        <f>P13</f>
      </c>
      <c r="B13" s="92"/>
      <c r="C13" s="92"/>
      <c r="D13" s="16"/>
      <c r="E13" s="17">
        <f t="shared" si="0"/>
      </c>
      <c r="F13" s="18">
        <f t="shared" si="1"/>
      </c>
      <c r="G13" s="16"/>
      <c r="H13" s="17">
        <f t="shared" si="2"/>
      </c>
      <c r="I13" s="18">
        <f t="shared" si="3"/>
      </c>
      <c r="J13" s="17">
        <f t="shared" si="4"/>
      </c>
      <c r="K13" s="18">
        <f t="shared" si="5"/>
      </c>
      <c r="L13" s="16"/>
      <c r="M13" s="17">
        <f t="shared" si="6"/>
      </c>
      <c r="N13" s="18">
        <f t="shared" si="7"/>
      </c>
      <c r="O13" s="17">
        <f t="shared" si="8"/>
      </c>
      <c r="P13" s="18">
        <f t="shared" si="9"/>
      </c>
    </row>
    <row r="14" spans="1:16" ht="25.5" customHeight="1" hidden="1">
      <c r="A14" s="18">
        <f>P14</f>
      </c>
      <c r="B14" s="51"/>
      <c r="C14" s="51"/>
      <c r="D14" s="16"/>
      <c r="E14" s="17">
        <f t="shared" si="0"/>
      </c>
      <c r="F14" s="18">
        <f t="shared" si="1"/>
      </c>
      <c r="G14" s="16"/>
      <c r="H14" s="17">
        <f t="shared" si="2"/>
      </c>
      <c r="I14" s="18">
        <f t="shared" si="3"/>
      </c>
      <c r="J14" s="17">
        <f t="shared" si="4"/>
      </c>
      <c r="K14" s="18">
        <f t="shared" si="5"/>
      </c>
      <c r="L14" s="27"/>
      <c r="M14" s="17">
        <f t="shared" si="6"/>
      </c>
      <c r="N14" s="18">
        <f t="shared" si="7"/>
      </c>
      <c r="O14" s="17">
        <f t="shared" si="8"/>
      </c>
      <c r="P14" s="18">
        <f t="shared" si="9"/>
      </c>
    </row>
  </sheetData>
  <sheetProtection/>
  <mergeCells count="3">
    <mergeCell ref="A1:A2"/>
    <mergeCell ref="C1:C2"/>
    <mergeCell ref="B1:B2"/>
  </mergeCells>
  <printOptions gridLines="1" horizontalCentered="1"/>
  <pageMargins left="0.4724409448818898" right="0.4724409448818898" top="0.56" bottom="0.3937007874015748" header="0.35433070866141736" footer="0"/>
  <pageSetup fitToHeight="2" horizontalDpi="300" verticalDpi="300" orientation="landscape" paperSize="9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1">
      <selection activeCell="N5" sqref="N5"/>
    </sheetView>
  </sheetViews>
  <sheetFormatPr defaultColWidth="9.00390625" defaultRowHeight="25.5" customHeight="1"/>
  <cols>
    <col min="1" max="1" width="4.00390625" style="3" customWidth="1"/>
    <col min="2" max="2" width="20.375" style="8" customWidth="1"/>
    <col min="3" max="3" width="21.625" style="7" customWidth="1"/>
    <col min="4" max="4" width="5.50390625" style="4" customWidth="1"/>
    <col min="5" max="5" width="7.50390625" style="5" customWidth="1"/>
    <col min="6" max="6" width="3.50390625" style="3" customWidth="1"/>
    <col min="7" max="7" width="4.875" style="4" customWidth="1"/>
    <col min="8" max="8" width="7.875" style="5" customWidth="1"/>
    <col min="9" max="9" width="3.50390625" style="3" customWidth="1"/>
    <col min="10" max="10" width="7.50390625" style="5" customWidth="1"/>
    <col min="11" max="11" width="3.50390625" style="3" customWidth="1"/>
    <col min="12" max="12" width="5.00390625" style="4" customWidth="1"/>
    <col min="13" max="13" width="7.50390625" style="5" customWidth="1"/>
    <col min="14" max="14" width="3.50390625" style="3" customWidth="1"/>
    <col min="15" max="15" width="8.125" style="5" customWidth="1"/>
    <col min="16" max="16" width="4.50390625" style="3" customWidth="1"/>
    <col min="17" max="17" width="5.625" style="4" hidden="1" customWidth="1"/>
    <col min="18" max="18" width="7.50390625" style="5" hidden="1" customWidth="1"/>
    <col min="19" max="19" width="3.375" style="3" hidden="1" customWidth="1"/>
    <col min="20" max="20" width="8.125" style="5" hidden="1" customWidth="1"/>
    <col min="21" max="21" width="3.375" style="3" hidden="1" customWidth="1"/>
    <col min="22" max="16384" width="9.125" style="6" customWidth="1"/>
  </cols>
  <sheetData>
    <row r="1" spans="1:21" s="24" customFormat="1" ht="12.75" customHeight="1">
      <c r="A1" s="114" t="s">
        <v>0</v>
      </c>
      <c r="B1" s="116" t="s">
        <v>18</v>
      </c>
      <c r="C1" s="116" t="s">
        <v>2</v>
      </c>
      <c r="D1" s="33" t="s">
        <v>8</v>
      </c>
      <c r="E1" s="33"/>
      <c r="F1" s="33"/>
      <c r="G1" s="33" t="s">
        <v>9</v>
      </c>
      <c r="H1" s="33"/>
      <c r="I1" s="33"/>
      <c r="J1" s="33" t="s">
        <v>13</v>
      </c>
      <c r="K1" s="33"/>
      <c r="L1" s="33" t="s">
        <v>11</v>
      </c>
      <c r="M1" s="33"/>
      <c r="N1" s="33"/>
      <c r="O1" s="33" t="s">
        <v>14</v>
      </c>
      <c r="P1" s="34"/>
      <c r="Q1" s="23" t="s">
        <v>10</v>
      </c>
      <c r="R1" s="23"/>
      <c r="S1" s="23"/>
      <c r="T1" s="23" t="s">
        <v>15</v>
      </c>
      <c r="U1" s="23"/>
    </row>
    <row r="2" spans="1:21" s="22" customFormat="1" ht="73.5" customHeight="1" thickBot="1">
      <c r="A2" s="115"/>
      <c r="B2" s="115"/>
      <c r="C2" s="115"/>
      <c r="D2" s="35" t="s">
        <v>16</v>
      </c>
      <c r="E2" s="36" t="s">
        <v>23</v>
      </c>
      <c r="F2" s="35" t="s">
        <v>12</v>
      </c>
      <c r="G2" s="35" t="s">
        <v>16</v>
      </c>
      <c r="H2" s="36" t="s">
        <v>23</v>
      </c>
      <c r="I2" s="35" t="s">
        <v>12</v>
      </c>
      <c r="J2" s="36" t="s">
        <v>23</v>
      </c>
      <c r="K2" s="35" t="s">
        <v>12</v>
      </c>
      <c r="L2" s="35" t="s">
        <v>16</v>
      </c>
      <c r="M2" s="36" t="s">
        <v>23</v>
      </c>
      <c r="N2" s="35" t="s">
        <v>12</v>
      </c>
      <c r="O2" s="36" t="s">
        <v>23</v>
      </c>
      <c r="P2" s="37" t="s">
        <v>12</v>
      </c>
      <c r="Q2" s="20" t="s">
        <v>16</v>
      </c>
      <c r="R2" s="21" t="s">
        <v>17</v>
      </c>
      <c r="S2" s="20" t="s">
        <v>12</v>
      </c>
      <c r="T2" s="21" t="s">
        <v>17</v>
      </c>
      <c r="U2" s="20" t="s">
        <v>12</v>
      </c>
    </row>
    <row r="3" spans="1:21" ht="25.5" customHeight="1">
      <c r="A3" s="12">
        <v>1</v>
      </c>
      <c r="B3" s="13" t="s">
        <v>53</v>
      </c>
      <c r="C3" s="13" t="s">
        <v>54</v>
      </c>
      <c r="D3" s="14">
        <v>123</v>
      </c>
      <c r="E3" s="17">
        <f aca="true" t="shared" si="0" ref="E3:E8">IF(D3&lt;&gt;"",IF(ISNUMBER(D3),MAX(1000/TJE1*(TJE1-D3+MIN(D$1:D$65536)),0),0),"")</f>
        <v>999.9999999999999</v>
      </c>
      <c r="F3" s="18">
        <f aca="true" t="shared" si="1" ref="F3:F8">IF(E3&lt;&gt;"",RANK(E3,E$1:E$65536),"")</f>
        <v>1</v>
      </c>
      <c r="G3" s="14">
        <v>150</v>
      </c>
      <c r="H3" s="17">
        <f aca="true" t="shared" si="2" ref="H3:H8">IF(G3&lt;&gt;"",IF(ISNUMBER(G3),MAX(1000/TJE2*(TJE2-G3+MIN(G$1:G$65536)),0),0),"")</f>
        <v>1000</v>
      </c>
      <c r="I3" s="18">
        <f>IF(H3&lt;&gt;"",RANK(H3,H:H),"")</f>
        <v>1</v>
      </c>
      <c r="J3" s="17">
        <f>IF(H3&lt;&gt;"",E3+H3,"")</f>
        <v>2000</v>
      </c>
      <c r="K3" s="18">
        <f aca="true" t="shared" si="3" ref="K3:K8">IF(J3&lt;&gt;"",RANK(J3,J$1:J$65536),"")</f>
        <v>1</v>
      </c>
      <c r="L3" s="14">
        <v>184</v>
      </c>
      <c r="M3" s="17">
        <f aca="true" t="shared" si="4" ref="M3:M8">IF(L3&lt;&gt;"",IF(ISNUMBER(L3),MAX(1000/TJE3*(TJE3-L3+MIN(L$1:L$65536)),0),0),"")</f>
        <v>1000</v>
      </c>
      <c r="N3" s="18">
        <f aca="true" t="shared" si="5" ref="N3:N8">IF(M3&lt;&gt;"",RANK(M3,M$1:M$65536),"")</f>
        <v>1</v>
      </c>
      <c r="O3" s="17">
        <f aca="true" t="shared" si="6" ref="O3:O8">IF(M3&lt;&gt;"",J3+M3,"")</f>
        <v>3000</v>
      </c>
      <c r="P3" s="18">
        <f aca="true" t="shared" si="7" ref="P3:P8">IF(O3&lt;&gt;"",RANK(O3,O$1:O$65536),"")</f>
        <v>1</v>
      </c>
      <c r="Q3" s="14"/>
      <c r="R3" s="15">
        <f>IF(Q3&lt;&gt;"",IF(ISNUMBER(Q3),MAX(1000/TJE4*(TJE4-Q3+MIN(Q:Q)),0),0),"")</f>
      </c>
      <c r="S3" s="12">
        <f>IF(R3&lt;&gt;"",RANK(R3,R:R),"")</f>
      </c>
      <c r="T3" s="15">
        <f>IF(R3&lt;&gt;"",O3+R3,"")</f>
      </c>
      <c r="U3" s="12">
        <f>IF(T3&lt;&gt;"",RANK(T3,T:T),"")</f>
      </c>
    </row>
    <row r="4" spans="1:21" ht="25.5" customHeight="1">
      <c r="A4" s="12">
        <v>2</v>
      </c>
      <c r="B4" s="13" t="s">
        <v>56</v>
      </c>
      <c r="C4" s="13" t="s">
        <v>55</v>
      </c>
      <c r="D4" s="14">
        <v>320</v>
      </c>
      <c r="E4" s="17">
        <f t="shared" si="0"/>
        <v>788.1720430107526</v>
      </c>
      <c r="F4" s="18">
        <f t="shared" si="1"/>
        <v>2</v>
      </c>
      <c r="G4" s="14">
        <v>152</v>
      </c>
      <c r="H4" s="17">
        <f t="shared" si="2"/>
        <v>996.2962962962963</v>
      </c>
      <c r="I4" s="18">
        <f>IF(H4&lt;&gt;"",RANK(H4,H:H),"")</f>
        <v>2</v>
      </c>
      <c r="J4" s="17">
        <f>IF(H4&lt;&gt;"",E4+H4,"")</f>
        <v>1784.468339307049</v>
      </c>
      <c r="K4" s="18">
        <f t="shared" si="3"/>
        <v>2</v>
      </c>
      <c r="L4" s="27">
        <v>354</v>
      </c>
      <c r="M4" s="17">
        <f t="shared" si="4"/>
        <v>811.1111111111112</v>
      </c>
      <c r="N4" s="18">
        <f t="shared" si="5"/>
        <v>3</v>
      </c>
      <c r="O4" s="17">
        <f t="shared" si="6"/>
        <v>2595.5794504181604</v>
      </c>
      <c r="P4" s="18">
        <f t="shared" si="7"/>
        <v>2</v>
      </c>
      <c r="Q4" s="14"/>
      <c r="R4" s="15">
        <f>IF(Q4&lt;&gt;"",IF(ISNUMBER(Q4),MAX(1000/TJE4*(TJE4-Q4+MIN(Q:Q)),0),0),"")</f>
      </c>
      <c r="S4" s="12">
        <f>IF(R4&lt;&gt;"",RANK(R4,R:R),"")</f>
      </c>
      <c r="T4" s="15">
        <f>IF(R4&lt;&gt;"",O4+R4,"")</f>
      </c>
      <c r="U4" s="12">
        <f>IF(T4&lt;&gt;"",RANK(T4,T:T),"")</f>
      </c>
    </row>
    <row r="5" spans="1:25" ht="25.5" customHeight="1">
      <c r="A5" s="12">
        <v>3</v>
      </c>
      <c r="B5" s="99" t="s">
        <v>98</v>
      </c>
      <c r="C5" s="13" t="s">
        <v>55</v>
      </c>
      <c r="D5" s="14">
        <v>710</v>
      </c>
      <c r="E5" s="17">
        <f t="shared" si="0"/>
        <v>368.81720430107526</v>
      </c>
      <c r="F5" s="18">
        <f t="shared" si="1"/>
        <v>3</v>
      </c>
      <c r="G5" s="14">
        <v>289</v>
      </c>
      <c r="H5" s="17">
        <f t="shared" si="2"/>
        <v>742.5925925925926</v>
      </c>
      <c r="I5" s="18">
        <f>IF(H5&lt;&gt;"",RANK(H5,H:H),"")</f>
        <v>3</v>
      </c>
      <c r="J5" s="17">
        <f>IF(H5&lt;&gt;"",E5+H5,"")</f>
        <v>1111.4097968936678</v>
      </c>
      <c r="K5" s="18">
        <f t="shared" si="3"/>
        <v>3</v>
      </c>
      <c r="L5" s="14">
        <v>395</v>
      </c>
      <c r="M5" s="17">
        <f t="shared" si="4"/>
        <v>765.5555555555555</v>
      </c>
      <c r="N5" s="18">
        <f t="shared" si="5"/>
        <v>4</v>
      </c>
      <c r="O5" s="17">
        <f t="shared" si="6"/>
        <v>1876.9653524492232</v>
      </c>
      <c r="P5" s="18">
        <f t="shared" si="7"/>
        <v>3</v>
      </c>
      <c r="Y5" s="97"/>
    </row>
    <row r="6" spans="1:16" ht="25.5" customHeight="1">
      <c r="A6" s="12">
        <v>4</v>
      </c>
      <c r="B6" s="13" t="s">
        <v>97</v>
      </c>
      <c r="C6" s="13" t="s">
        <v>55</v>
      </c>
      <c r="D6" s="14">
        <v>720</v>
      </c>
      <c r="E6" s="17">
        <f t="shared" si="0"/>
        <v>358.06451612903226</v>
      </c>
      <c r="F6" s="18">
        <f t="shared" si="1"/>
        <v>4</v>
      </c>
      <c r="G6" s="14">
        <v>565</v>
      </c>
      <c r="H6" s="17">
        <f t="shared" si="2"/>
        <v>231.4814814814815</v>
      </c>
      <c r="I6" s="18">
        <f>IF(H6&lt;&gt;"",RANK(H6,H:H),"")</f>
        <v>4</v>
      </c>
      <c r="J6" s="17">
        <f>IF(H6&lt;&gt;"",E6+H6,"")</f>
        <v>589.5459976105137</v>
      </c>
      <c r="K6" s="18">
        <f t="shared" si="3"/>
        <v>4</v>
      </c>
      <c r="L6" s="27">
        <v>345</v>
      </c>
      <c r="M6" s="17">
        <f t="shared" si="4"/>
        <v>821.1111111111112</v>
      </c>
      <c r="N6" s="18">
        <f t="shared" si="5"/>
        <v>2</v>
      </c>
      <c r="O6" s="17">
        <f t="shared" si="6"/>
        <v>1410.6571087216248</v>
      </c>
      <c r="P6" s="18">
        <f t="shared" si="7"/>
        <v>4</v>
      </c>
    </row>
    <row r="7" spans="1:16" ht="25.5" customHeight="1" hidden="1">
      <c r="A7" s="12">
        <v>5</v>
      </c>
      <c r="B7" s="13"/>
      <c r="C7" s="9"/>
      <c r="D7" s="14"/>
      <c r="E7" s="17">
        <f t="shared" si="0"/>
      </c>
      <c r="F7" s="18">
        <f t="shared" si="1"/>
      </c>
      <c r="G7" s="14"/>
      <c r="H7" s="17">
        <f t="shared" si="2"/>
      </c>
      <c r="I7" s="18"/>
      <c r="J7" s="17"/>
      <c r="K7" s="18">
        <f t="shared" si="3"/>
      </c>
      <c r="L7" s="14"/>
      <c r="M7" s="17">
        <f t="shared" si="4"/>
      </c>
      <c r="N7" s="18">
        <f t="shared" si="5"/>
      </c>
      <c r="O7" s="17">
        <f t="shared" si="6"/>
      </c>
      <c r="P7" s="18">
        <f t="shared" si="7"/>
      </c>
    </row>
    <row r="8" spans="1:16" ht="25.5" customHeight="1" hidden="1">
      <c r="A8" s="12">
        <v>6</v>
      </c>
      <c r="B8" s="13"/>
      <c r="C8" s="9"/>
      <c r="D8" s="14"/>
      <c r="E8" s="17">
        <f t="shared" si="0"/>
      </c>
      <c r="F8" s="18">
        <f t="shared" si="1"/>
      </c>
      <c r="G8" s="14"/>
      <c r="H8" s="17">
        <f t="shared" si="2"/>
      </c>
      <c r="I8" s="18"/>
      <c r="J8" s="17"/>
      <c r="K8" s="18">
        <f t="shared" si="3"/>
      </c>
      <c r="L8" s="27"/>
      <c r="M8" s="17">
        <f t="shared" si="4"/>
      </c>
      <c r="N8" s="18">
        <f t="shared" si="5"/>
      </c>
      <c r="O8" s="17">
        <f t="shared" si="6"/>
      </c>
      <c r="P8" s="18">
        <f t="shared" si="7"/>
      </c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96" zoomScaleNormal="96" zoomScalePageLayoutView="0" workbookViewId="0" topLeftCell="A16">
      <selection activeCell="C4" sqref="C4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34.375" style="25" customWidth="1"/>
    <col min="4" max="4" width="5.875" style="0" customWidth="1"/>
    <col min="5" max="5" width="11.00390625" style="0" bestFit="1" customWidth="1"/>
    <col min="6" max="6" width="3.50390625" style="0" customWidth="1"/>
    <col min="7" max="7" width="5.50390625" style="0" customWidth="1"/>
    <col min="9" max="9" width="3.50390625" style="0" customWidth="1"/>
    <col min="10" max="10" width="11.00390625" style="0" bestFit="1" customWidth="1"/>
    <col min="11" max="11" width="3.50390625" style="0" customWidth="1"/>
  </cols>
  <sheetData>
    <row r="1" spans="1:11" ht="12.75" customHeight="1">
      <c r="A1" s="114" t="s">
        <v>0</v>
      </c>
      <c r="B1" s="116" t="s">
        <v>18</v>
      </c>
      <c r="C1" s="116" t="s">
        <v>2</v>
      </c>
      <c r="D1" s="11" t="s">
        <v>8</v>
      </c>
      <c r="E1" s="11"/>
      <c r="F1" s="11"/>
      <c r="G1" s="11" t="s">
        <v>9</v>
      </c>
      <c r="H1" s="11"/>
      <c r="I1" s="11"/>
      <c r="J1" s="11" t="s">
        <v>13</v>
      </c>
      <c r="K1" s="11"/>
    </row>
    <row r="2" spans="1:11" s="26" customFormat="1" ht="51">
      <c r="A2" s="117"/>
      <c r="B2" s="117"/>
      <c r="C2" s="117"/>
      <c r="D2" s="40" t="s">
        <v>16</v>
      </c>
      <c r="E2" s="41" t="s">
        <v>17</v>
      </c>
      <c r="F2" s="40" t="s">
        <v>12</v>
      </c>
      <c r="G2" s="40" t="s">
        <v>16</v>
      </c>
      <c r="H2" s="41" t="s">
        <v>17</v>
      </c>
      <c r="I2" s="40" t="s">
        <v>12</v>
      </c>
      <c r="J2" s="41" t="s">
        <v>17</v>
      </c>
      <c r="K2" s="40" t="s">
        <v>12</v>
      </c>
    </row>
    <row r="3" spans="1:11" ht="30.75" customHeight="1">
      <c r="A3" s="9">
        <v>1</v>
      </c>
      <c r="B3" s="44" t="s">
        <v>72</v>
      </c>
      <c r="C3" s="90" t="s">
        <v>71</v>
      </c>
      <c r="D3" s="10">
        <v>181</v>
      </c>
      <c r="E3" s="42">
        <f aca="true" t="shared" si="0" ref="E3:E15">IF(D3&lt;&gt;"",IF(ISNUMBER(D3),MAX(1000/TME1*(TME1-D3+MIN(D$1:D$65536)),0),0),"")</f>
        <v>1000</v>
      </c>
      <c r="F3" s="9">
        <f aca="true" t="shared" si="1" ref="F3:F27">IF(E3&lt;&gt;"",RANK(E3,E$1:E$65536),"")</f>
        <v>1</v>
      </c>
      <c r="G3" s="82">
        <v>175</v>
      </c>
      <c r="H3" s="42">
        <f aca="true" t="shared" si="2" ref="H3:H25">IF(G3&lt;&gt;"",IF(ISNUMBER(G3),MAX(1000/TME2*(TME2-G3+MIN(G$1:G$65536)),0),0),"")</f>
        <v>964.6464646464647</v>
      </c>
      <c r="I3" s="9">
        <f aca="true" t="shared" si="3" ref="I3:I28">IF(H3&lt;&gt;"",RANK(H3,H$1:H$65536),"")</f>
        <v>2</v>
      </c>
      <c r="J3" s="42">
        <f aca="true" t="shared" si="4" ref="J3:J15">IF(H3&lt;&gt;"",E3+H3,"")</f>
        <v>1964.6464646464647</v>
      </c>
      <c r="K3" s="9">
        <f aca="true" t="shared" si="5" ref="K3:K28">IF(J3&lt;&gt;"",RANK(J3,J$1:J$65536),"")</f>
        <v>1</v>
      </c>
    </row>
    <row r="4" spans="1:11" ht="30" customHeight="1">
      <c r="A4" s="9">
        <v>2</v>
      </c>
      <c r="B4" s="58" t="s">
        <v>148</v>
      </c>
      <c r="C4" s="91" t="s">
        <v>146</v>
      </c>
      <c r="D4" s="45">
        <v>257</v>
      </c>
      <c r="E4" s="42">
        <f t="shared" si="0"/>
        <v>894.4444444444445</v>
      </c>
      <c r="F4" s="9">
        <f t="shared" si="1"/>
        <v>3</v>
      </c>
      <c r="G4" s="10">
        <v>140</v>
      </c>
      <c r="H4" s="42">
        <f t="shared" si="2"/>
        <v>1000.0000000000001</v>
      </c>
      <c r="I4" s="9">
        <f t="shared" si="3"/>
        <v>1</v>
      </c>
      <c r="J4" s="42">
        <f t="shared" si="4"/>
        <v>1894.4444444444446</v>
      </c>
      <c r="K4" s="9">
        <f t="shared" si="5"/>
        <v>2</v>
      </c>
    </row>
    <row r="5" spans="1:11" ht="27.75" customHeight="1">
      <c r="A5" s="9">
        <v>3</v>
      </c>
      <c r="B5" s="44" t="s">
        <v>70</v>
      </c>
      <c r="C5" s="90" t="s">
        <v>58</v>
      </c>
      <c r="D5" s="10">
        <v>435</v>
      </c>
      <c r="E5" s="42">
        <f t="shared" si="0"/>
        <v>647.2222222222222</v>
      </c>
      <c r="F5" s="9">
        <f t="shared" si="1"/>
        <v>7</v>
      </c>
      <c r="G5" s="10">
        <v>200</v>
      </c>
      <c r="H5" s="42">
        <f t="shared" si="2"/>
        <v>939.3939393939395</v>
      </c>
      <c r="I5" s="9">
        <f t="shared" si="3"/>
        <v>3</v>
      </c>
      <c r="J5" s="42">
        <f t="shared" si="4"/>
        <v>1586.6161616161617</v>
      </c>
      <c r="K5" s="9">
        <f t="shared" si="5"/>
        <v>3</v>
      </c>
    </row>
    <row r="6" spans="1:11" ht="30.75" customHeight="1">
      <c r="A6" s="9">
        <v>4</v>
      </c>
      <c r="B6" s="44" t="s">
        <v>91</v>
      </c>
      <c r="C6" s="13" t="s">
        <v>79</v>
      </c>
      <c r="D6" s="10">
        <v>249</v>
      </c>
      <c r="E6" s="42">
        <f t="shared" si="0"/>
        <v>905.5555555555555</v>
      </c>
      <c r="F6" s="9">
        <f t="shared" si="1"/>
        <v>2</v>
      </c>
      <c r="G6" s="82">
        <v>459</v>
      </c>
      <c r="H6" s="42">
        <f t="shared" si="2"/>
        <v>677.7777777777778</v>
      </c>
      <c r="I6" s="9">
        <f t="shared" si="3"/>
        <v>8</v>
      </c>
      <c r="J6" s="42">
        <f t="shared" si="4"/>
        <v>1583.3333333333335</v>
      </c>
      <c r="K6" s="9">
        <f t="shared" si="5"/>
        <v>4</v>
      </c>
    </row>
    <row r="7" spans="1:11" ht="25.5" customHeight="1">
      <c r="A7" s="9">
        <v>5</v>
      </c>
      <c r="B7" s="58" t="s">
        <v>95</v>
      </c>
      <c r="C7" s="91" t="s">
        <v>94</v>
      </c>
      <c r="D7" s="45">
        <v>420</v>
      </c>
      <c r="E7" s="42">
        <f t="shared" si="0"/>
        <v>668.0555555555555</v>
      </c>
      <c r="F7" s="9">
        <f t="shared" si="1"/>
        <v>6</v>
      </c>
      <c r="G7" s="82">
        <v>228</v>
      </c>
      <c r="H7" s="42">
        <f t="shared" si="2"/>
        <v>911.1111111111112</v>
      </c>
      <c r="I7" s="9">
        <f t="shared" si="3"/>
        <v>4</v>
      </c>
      <c r="J7" s="42">
        <f t="shared" si="4"/>
        <v>1579.1666666666667</v>
      </c>
      <c r="K7" s="9">
        <f t="shared" si="5"/>
        <v>5</v>
      </c>
    </row>
    <row r="8" spans="1:11" ht="25.5" customHeight="1">
      <c r="A8" s="9">
        <v>6</v>
      </c>
      <c r="B8" s="44" t="s">
        <v>102</v>
      </c>
      <c r="C8" s="90" t="s">
        <v>103</v>
      </c>
      <c r="D8" s="45">
        <v>350</v>
      </c>
      <c r="E8" s="42">
        <f t="shared" si="0"/>
        <v>765.2777777777777</v>
      </c>
      <c r="F8" s="9">
        <f t="shared" si="1"/>
        <v>5</v>
      </c>
      <c r="G8" s="82">
        <v>445</v>
      </c>
      <c r="H8" s="42">
        <f t="shared" si="2"/>
        <v>691.9191919191919</v>
      </c>
      <c r="I8" s="9">
        <f t="shared" si="3"/>
        <v>7</v>
      </c>
      <c r="J8" s="42">
        <f t="shared" si="4"/>
        <v>1457.1969696969695</v>
      </c>
      <c r="K8" s="9">
        <f t="shared" si="5"/>
        <v>6</v>
      </c>
    </row>
    <row r="9" spans="1:11" ht="25.5" customHeight="1">
      <c r="A9" s="9">
        <v>7</v>
      </c>
      <c r="B9" s="44" t="s">
        <v>141</v>
      </c>
      <c r="C9" s="9" t="s">
        <v>131</v>
      </c>
      <c r="D9" s="10">
        <v>490</v>
      </c>
      <c r="E9" s="42">
        <f t="shared" si="0"/>
        <v>570.8333333333333</v>
      </c>
      <c r="F9" s="9">
        <f t="shared" si="1"/>
        <v>13</v>
      </c>
      <c r="G9" s="10">
        <v>326</v>
      </c>
      <c r="H9" s="42">
        <f t="shared" si="2"/>
        <v>812.1212121212121</v>
      </c>
      <c r="I9" s="9">
        <f t="shared" si="3"/>
        <v>5</v>
      </c>
      <c r="J9" s="42">
        <f t="shared" si="4"/>
        <v>1382.9545454545455</v>
      </c>
      <c r="K9" s="9">
        <f t="shared" si="5"/>
        <v>7</v>
      </c>
    </row>
    <row r="10" spans="1:11" ht="25.5" customHeight="1">
      <c r="A10" s="9">
        <v>8</v>
      </c>
      <c r="B10" s="58" t="s">
        <v>143</v>
      </c>
      <c r="C10" s="9" t="s">
        <v>131</v>
      </c>
      <c r="D10" s="45">
        <v>450</v>
      </c>
      <c r="E10" s="42">
        <f t="shared" si="0"/>
        <v>626.3888888888889</v>
      </c>
      <c r="F10" s="9">
        <f t="shared" si="1"/>
        <v>9</v>
      </c>
      <c r="G10" s="82">
        <v>500</v>
      </c>
      <c r="H10" s="42">
        <f t="shared" si="2"/>
        <v>636.3636363636364</v>
      </c>
      <c r="I10" s="9">
        <f t="shared" si="3"/>
        <v>9</v>
      </c>
      <c r="J10" s="42">
        <f t="shared" si="4"/>
        <v>1262.7525252525252</v>
      </c>
      <c r="K10" s="9">
        <f t="shared" si="5"/>
        <v>8</v>
      </c>
    </row>
    <row r="11" spans="1:11" ht="25.5" customHeight="1">
      <c r="A11" s="9">
        <v>9</v>
      </c>
      <c r="B11" s="58" t="s">
        <v>139</v>
      </c>
      <c r="C11" s="9" t="s">
        <v>131</v>
      </c>
      <c r="D11" s="45">
        <v>436</v>
      </c>
      <c r="E11" s="42">
        <f t="shared" si="0"/>
        <v>645.8333333333333</v>
      </c>
      <c r="F11" s="9">
        <f t="shared" si="1"/>
        <v>8</v>
      </c>
      <c r="G11" s="82">
        <v>530</v>
      </c>
      <c r="H11" s="42">
        <f t="shared" si="2"/>
        <v>606.0606060606061</v>
      </c>
      <c r="I11" s="9">
        <f t="shared" si="3"/>
        <v>10</v>
      </c>
      <c r="J11" s="42">
        <f t="shared" si="4"/>
        <v>1251.8939393939395</v>
      </c>
      <c r="K11" s="9">
        <f t="shared" si="5"/>
        <v>9</v>
      </c>
    </row>
    <row r="12" spans="1:11" ht="25.5" customHeight="1">
      <c r="A12" s="9">
        <v>10</v>
      </c>
      <c r="B12" s="58" t="s">
        <v>130</v>
      </c>
      <c r="C12" s="13" t="s">
        <v>75</v>
      </c>
      <c r="D12" s="45">
        <v>595</v>
      </c>
      <c r="E12" s="42">
        <f t="shared" si="0"/>
        <v>425</v>
      </c>
      <c r="F12" s="9">
        <f t="shared" si="1"/>
        <v>18</v>
      </c>
      <c r="G12" s="10">
        <v>346</v>
      </c>
      <c r="H12" s="42">
        <f t="shared" si="2"/>
        <v>791.9191919191919</v>
      </c>
      <c r="I12" s="9">
        <f t="shared" si="3"/>
        <v>6</v>
      </c>
      <c r="J12" s="42">
        <f t="shared" si="4"/>
        <v>1216.919191919192</v>
      </c>
      <c r="K12" s="9">
        <f t="shared" si="5"/>
        <v>10</v>
      </c>
    </row>
    <row r="13" spans="1:11" ht="25.5" customHeight="1">
      <c r="A13" s="9">
        <v>11</v>
      </c>
      <c r="B13" s="58" t="s">
        <v>73</v>
      </c>
      <c r="C13" s="90" t="s">
        <v>74</v>
      </c>
      <c r="D13" s="45">
        <v>267</v>
      </c>
      <c r="E13" s="42">
        <f t="shared" si="0"/>
        <v>880.5555555555555</v>
      </c>
      <c r="F13" s="9">
        <f t="shared" si="1"/>
        <v>4</v>
      </c>
      <c r="G13" s="82">
        <v>835</v>
      </c>
      <c r="H13" s="42">
        <f t="shared" si="2"/>
        <v>297.979797979798</v>
      </c>
      <c r="I13" s="9">
        <f t="shared" si="3"/>
        <v>16</v>
      </c>
      <c r="J13" s="42">
        <f t="shared" si="4"/>
        <v>1178.5353535353536</v>
      </c>
      <c r="K13" s="9">
        <f t="shared" si="5"/>
        <v>11</v>
      </c>
    </row>
    <row r="14" spans="1:11" ht="25.5" customHeight="1">
      <c r="A14" s="9">
        <v>12</v>
      </c>
      <c r="B14" s="58" t="s">
        <v>88</v>
      </c>
      <c r="C14" s="13" t="s">
        <v>79</v>
      </c>
      <c r="D14" s="60">
        <v>500</v>
      </c>
      <c r="E14" s="42">
        <f t="shared" si="0"/>
        <v>556.9444444444445</v>
      </c>
      <c r="F14" s="9">
        <f t="shared" si="1"/>
        <v>14</v>
      </c>
      <c r="G14" s="82">
        <v>610</v>
      </c>
      <c r="H14" s="42">
        <f t="shared" si="2"/>
        <v>525.2525252525253</v>
      </c>
      <c r="I14" s="9">
        <f t="shared" si="3"/>
        <v>12</v>
      </c>
      <c r="J14" s="42">
        <f t="shared" si="4"/>
        <v>1082.1969696969697</v>
      </c>
      <c r="K14" s="9">
        <f t="shared" si="5"/>
        <v>12</v>
      </c>
    </row>
    <row r="15" spans="1:11" ht="25.5" customHeight="1">
      <c r="A15" s="9">
        <v>13</v>
      </c>
      <c r="B15" s="61" t="s">
        <v>90</v>
      </c>
      <c r="C15" s="13" t="s">
        <v>79</v>
      </c>
      <c r="D15" s="45">
        <v>560</v>
      </c>
      <c r="E15" s="42">
        <f t="shared" si="0"/>
        <v>473.6111111111111</v>
      </c>
      <c r="F15" s="9">
        <f t="shared" si="1"/>
        <v>15</v>
      </c>
      <c r="G15" s="82">
        <v>540</v>
      </c>
      <c r="H15" s="42">
        <f t="shared" si="2"/>
        <v>595.959595959596</v>
      </c>
      <c r="I15" s="9">
        <f t="shared" si="3"/>
        <v>11</v>
      </c>
      <c r="J15" s="42">
        <f t="shared" si="4"/>
        <v>1069.5707070707072</v>
      </c>
      <c r="K15" s="9">
        <f t="shared" si="5"/>
        <v>13</v>
      </c>
    </row>
    <row r="16" spans="1:11" ht="25.5" customHeight="1">
      <c r="A16" s="9">
        <v>14</v>
      </c>
      <c r="B16" s="44" t="s">
        <v>132</v>
      </c>
      <c r="C16" s="9" t="s">
        <v>131</v>
      </c>
      <c r="D16" s="10">
        <v>520</v>
      </c>
      <c r="E16" s="42">
        <v>575</v>
      </c>
      <c r="F16" s="9">
        <f t="shared" si="1"/>
        <v>12</v>
      </c>
      <c r="G16" s="10">
        <v>720</v>
      </c>
      <c r="H16" s="42">
        <f t="shared" si="2"/>
        <v>414.14141414141415</v>
      </c>
      <c r="I16" s="9">
        <f t="shared" si="3"/>
        <v>15</v>
      </c>
      <c r="J16" s="42">
        <f>IF(H16&lt;&gt;"",E17+H16,"")</f>
        <v>1028.030303030303</v>
      </c>
      <c r="K16" s="9">
        <f t="shared" si="5"/>
        <v>14</v>
      </c>
    </row>
    <row r="17" spans="1:11" ht="33" customHeight="1">
      <c r="A17" s="9">
        <v>15</v>
      </c>
      <c r="B17" s="44" t="s">
        <v>142</v>
      </c>
      <c r="C17" s="13" t="s">
        <v>136</v>
      </c>
      <c r="D17" s="10">
        <v>459</v>
      </c>
      <c r="E17" s="42">
        <f>IF(D17&lt;&gt;"",IF(ISNUMBER(D17),MAX(1000/TME1*(TME1-D17+MIN(D:D)),0),0),"")</f>
        <v>613.8888888888889</v>
      </c>
      <c r="F17" s="9">
        <f t="shared" si="1"/>
        <v>10</v>
      </c>
      <c r="G17" s="10">
        <v>835</v>
      </c>
      <c r="H17" s="42">
        <f t="shared" si="2"/>
        <v>297.979797979798</v>
      </c>
      <c r="I17" s="9">
        <f t="shared" si="3"/>
        <v>16</v>
      </c>
      <c r="J17" s="42">
        <f>IF(H17&lt;&gt;"",E17+H17,"")</f>
        <v>911.8686868686868</v>
      </c>
      <c r="K17" s="9">
        <f t="shared" si="5"/>
        <v>15</v>
      </c>
    </row>
    <row r="18" spans="1:11" ht="38.25" customHeight="1">
      <c r="A18" s="9">
        <v>16</v>
      </c>
      <c r="B18" s="58" t="s">
        <v>78</v>
      </c>
      <c r="C18" s="9" t="s">
        <v>147</v>
      </c>
      <c r="D18" s="45">
        <v>471</v>
      </c>
      <c r="E18" s="42">
        <f>IF(D18&lt;&gt;"",IF(ISNUMBER(D18),MAX(1000/TME1*(TME1-D18+MIN(D:D)),0),0),"")</f>
        <v>597.2222222222222</v>
      </c>
      <c r="F18" s="9">
        <f t="shared" si="1"/>
        <v>11</v>
      </c>
      <c r="G18" s="82">
        <v>858</v>
      </c>
      <c r="H18" s="42">
        <f t="shared" si="2"/>
        <v>274.74747474747477</v>
      </c>
      <c r="I18" s="9">
        <f t="shared" si="3"/>
        <v>21</v>
      </c>
      <c r="J18" s="42">
        <f>IF(H18&lt;&gt;"",E18+H18,"")</f>
        <v>871.969696969697</v>
      </c>
      <c r="K18" s="9">
        <f t="shared" si="5"/>
        <v>16</v>
      </c>
    </row>
    <row r="19" spans="1:12" ht="28.5" customHeight="1">
      <c r="A19" s="9">
        <v>17</v>
      </c>
      <c r="B19" s="58" t="s">
        <v>137</v>
      </c>
      <c r="C19" s="13" t="s">
        <v>136</v>
      </c>
      <c r="D19" s="60">
        <v>605</v>
      </c>
      <c r="E19" s="42">
        <f>IF(D19&lt;&gt;"",IF(ISNUMBER(D19),MAX(1000/TME1*(TME1-D19+MIN(D:D)),0),0),"")</f>
        <v>411.1111111111111</v>
      </c>
      <c r="F19" s="9">
        <f t="shared" si="1"/>
        <v>19</v>
      </c>
      <c r="G19" s="82">
        <v>679</v>
      </c>
      <c r="H19" s="42">
        <f t="shared" si="2"/>
        <v>455.5555555555556</v>
      </c>
      <c r="I19" s="9">
        <f t="shared" si="3"/>
        <v>14</v>
      </c>
      <c r="J19" s="42">
        <f>IF(H19&lt;&gt;"",E19+H19,"")</f>
        <v>866.6666666666667</v>
      </c>
      <c r="K19" s="9">
        <f t="shared" si="5"/>
        <v>17</v>
      </c>
      <c r="L19" s="79"/>
    </row>
    <row r="20" spans="1:11" ht="25.5" customHeight="1">
      <c r="A20" s="9">
        <v>18</v>
      </c>
      <c r="B20" s="44" t="s">
        <v>135</v>
      </c>
      <c r="C20" s="9" t="s">
        <v>134</v>
      </c>
      <c r="D20" s="10">
        <v>567</v>
      </c>
      <c r="E20" s="42">
        <f>IF(D20&lt;&gt;"",IF(ISNUMBER(D20),MAX(1000/TME1*(TME1-D20+MIN(D:D)),0),0),"")</f>
        <v>463.88888888888886</v>
      </c>
      <c r="F20" s="9">
        <f t="shared" si="1"/>
        <v>16</v>
      </c>
      <c r="G20" s="10">
        <v>845</v>
      </c>
      <c r="H20" s="42">
        <f t="shared" si="2"/>
        <v>287.8787878787879</v>
      </c>
      <c r="I20" s="9">
        <f t="shared" si="3"/>
        <v>20</v>
      </c>
      <c r="J20" s="42">
        <f>IF(H20&lt;&gt;"",E20+H20,"")</f>
        <v>751.7676767676767</v>
      </c>
      <c r="K20" s="9">
        <f t="shared" si="5"/>
        <v>18</v>
      </c>
    </row>
    <row r="21" spans="1:11" ht="25.5" customHeight="1">
      <c r="A21" s="9">
        <v>19</v>
      </c>
      <c r="B21" s="58" t="s">
        <v>133</v>
      </c>
      <c r="C21" s="9" t="s">
        <v>131</v>
      </c>
      <c r="D21" s="45">
        <v>520</v>
      </c>
      <c r="E21" s="42">
        <f>IF(D20&lt;&gt;"",IF(ISNUMBER(D20),MAX(1000/TME1*(TME1-D20+MIN(D:D)),0),0),"")</f>
        <v>463.88888888888886</v>
      </c>
      <c r="F21" s="9">
        <f t="shared" si="1"/>
        <v>16</v>
      </c>
      <c r="G21" s="82">
        <v>885</v>
      </c>
      <c r="H21" s="42">
        <f t="shared" si="2"/>
        <v>247.4747474747475</v>
      </c>
      <c r="I21" s="9">
        <f t="shared" si="3"/>
        <v>22</v>
      </c>
      <c r="J21" s="42">
        <f>IF(H21&lt;&gt;"",E22+H21,"")</f>
        <v>651.6414141414141</v>
      </c>
      <c r="K21" s="9">
        <f t="shared" si="5"/>
        <v>20</v>
      </c>
    </row>
    <row r="22" spans="1:11" ht="27" customHeight="1">
      <c r="A22" s="9">
        <v>20</v>
      </c>
      <c r="B22" s="44" t="s">
        <v>77</v>
      </c>
      <c r="C22" s="9" t="s">
        <v>147</v>
      </c>
      <c r="D22" s="10">
        <v>610</v>
      </c>
      <c r="E22" s="42">
        <f aca="true" t="shared" si="6" ref="E22:E27">IF(D22&lt;&gt;"",IF(ISNUMBER(D22),MAX(1000/TME1*(TME1-D22+MIN(D$1:D$65536)),0),0),"")</f>
        <v>404.16666666666663</v>
      </c>
      <c r="F22" s="9">
        <f t="shared" si="1"/>
        <v>20</v>
      </c>
      <c r="G22" s="10">
        <v>840</v>
      </c>
      <c r="H22" s="42">
        <f t="shared" si="2"/>
        <v>292.92929292929296</v>
      </c>
      <c r="I22" s="9">
        <f t="shared" si="3"/>
        <v>19</v>
      </c>
      <c r="J22" s="42">
        <f aca="true" t="shared" si="7" ref="J22:J28">IF(H22&lt;&gt;"",E22+H22,"")</f>
        <v>697.0959595959596</v>
      </c>
      <c r="K22" s="9">
        <f t="shared" si="5"/>
        <v>19</v>
      </c>
    </row>
    <row r="23" spans="1:12" s="79" customFormat="1" ht="27" customHeight="1">
      <c r="A23" s="9">
        <v>21</v>
      </c>
      <c r="B23" s="58" t="s">
        <v>140</v>
      </c>
      <c r="C23" s="13" t="s">
        <v>136</v>
      </c>
      <c r="D23" s="60">
        <v>660</v>
      </c>
      <c r="E23" s="42">
        <f t="shared" si="6"/>
        <v>334.72222222222223</v>
      </c>
      <c r="F23" s="9">
        <f t="shared" si="1"/>
        <v>22</v>
      </c>
      <c r="G23" s="82">
        <v>835</v>
      </c>
      <c r="H23" s="42">
        <f t="shared" si="2"/>
        <v>297.979797979798</v>
      </c>
      <c r="I23" s="9">
        <f t="shared" si="3"/>
        <v>16</v>
      </c>
      <c r="J23" s="42">
        <f t="shared" si="7"/>
        <v>632.7020202020202</v>
      </c>
      <c r="K23" s="9">
        <f t="shared" si="5"/>
        <v>21</v>
      </c>
      <c r="L23"/>
    </row>
    <row r="24" spans="1:11" ht="25.5" customHeight="1">
      <c r="A24" s="9">
        <v>22</v>
      </c>
      <c r="B24" s="58" t="s">
        <v>138</v>
      </c>
      <c r="C24" s="13" t="s">
        <v>136</v>
      </c>
      <c r="D24" s="45">
        <v>824</v>
      </c>
      <c r="E24" s="42">
        <f t="shared" si="6"/>
        <v>106.94444444444444</v>
      </c>
      <c r="F24" s="9">
        <f t="shared" si="1"/>
        <v>24</v>
      </c>
      <c r="G24" s="82">
        <v>661</v>
      </c>
      <c r="H24" s="42">
        <f t="shared" si="2"/>
        <v>473.7373737373738</v>
      </c>
      <c r="I24" s="9">
        <f t="shared" si="3"/>
        <v>13</v>
      </c>
      <c r="J24" s="42">
        <f t="shared" si="7"/>
        <v>580.6818181818182</v>
      </c>
      <c r="K24" s="9">
        <f t="shared" si="5"/>
        <v>22</v>
      </c>
    </row>
    <row r="25" spans="1:11" ht="28.5" customHeight="1">
      <c r="A25" s="9">
        <v>23</v>
      </c>
      <c r="B25" s="44" t="s">
        <v>144</v>
      </c>
      <c r="C25" s="9" t="s">
        <v>131</v>
      </c>
      <c r="D25" s="10">
        <v>625</v>
      </c>
      <c r="E25" s="42">
        <f t="shared" si="6"/>
        <v>383.3333333333333</v>
      </c>
      <c r="F25" s="9">
        <f t="shared" si="1"/>
        <v>21</v>
      </c>
      <c r="G25" s="10">
        <v>960</v>
      </c>
      <c r="H25" s="42">
        <f t="shared" si="2"/>
        <v>171.71717171717174</v>
      </c>
      <c r="I25" s="9">
        <f t="shared" si="3"/>
        <v>23</v>
      </c>
      <c r="J25" s="42">
        <f t="shared" si="7"/>
        <v>555.0505050505051</v>
      </c>
      <c r="K25" s="9">
        <f t="shared" si="5"/>
        <v>23</v>
      </c>
    </row>
    <row r="26" spans="1:11" ht="25.5" customHeight="1">
      <c r="A26" s="9">
        <v>24</v>
      </c>
      <c r="B26" s="58" t="s">
        <v>87</v>
      </c>
      <c r="C26" s="13" t="s">
        <v>79</v>
      </c>
      <c r="D26" s="45">
        <v>765</v>
      </c>
      <c r="E26" s="42">
        <f t="shared" si="6"/>
        <v>188.88888888888889</v>
      </c>
      <c r="F26" s="9">
        <f t="shared" si="1"/>
        <v>23</v>
      </c>
      <c r="G26" s="82">
        <v>1204</v>
      </c>
      <c r="H26" s="42">
        <v>1</v>
      </c>
      <c r="I26" s="9">
        <f t="shared" si="3"/>
        <v>25</v>
      </c>
      <c r="J26" s="42">
        <f t="shared" si="7"/>
        <v>189.88888888888889</v>
      </c>
      <c r="K26" s="9">
        <f t="shared" si="5"/>
        <v>24</v>
      </c>
    </row>
    <row r="27" spans="1:12" ht="25.5" customHeight="1">
      <c r="A27" s="9">
        <v>25</v>
      </c>
      <c r="B27" s="58" t="s">
        <v>89</v>
      </c>
      <c r="C27" s="13" t="s">
        <v>79</v>
      </c>
      <c r="D27" s="60" t="s">
        <v>107</v>
      </c>
      <c r="E27" s="42">
        <f t="shared" si="6"/>
        <v>0</v>
      </c>
      <c r="F27" s="9">
        <f t="shared" si="1"/>
        <v>25</v>
      </c>
      <c r="G27" s="82">
        <v>990</v>
      </c>
      <c r="H27" s="42">
        <f>IF(G27&lt;&gt;"",IF(ISNUMBER(G27),MAX(1000/TME2*(TME2-G27+MIN(G:G)),0),0),"")</f>
        <v>141.41414141414143</v>
      </c>
      <c r="I27" s="9">
        <f t="shared" si="3"/>
        <v>24</v>
      </c>
      <c r="J27" s="42">
        <f t="shared" si="7"/>
        <v>141.41414141414143</v>
      </c>
      <c r="K27" s="9">
        <f t="shared" si="5"/>
        <v>25</v>
      </c>
      <c r="L27" s="66"/>
    </row>
    <row r="28" spans="1:12" ht="25.5" customHeight="1">
      <c r="A28" s="9">
        <v>26</v>
      </c>
      <c r="B28" s="59" t="s">
        <v>99</v>
      </c>
      <c r="C28" s="90" t="s">
        <v>74</v>
      </c>
      <c r="D28" s="45" t="s">
        <v>107</v>
      </c>
      <c r="E28" s="42">
        <v>0</v>
      </c>
      <c r="F28" s="9"/>
      <c r="G28" s="82" t="s">
        <v>106</v>
      </c>
      <c r="H28" s="42">
        <f>IF(G28&lt;&gt;"",IF(ISNUMBER(G28),MAX(1000/TME2*(TME2-G28+MIN(G:G)),0),0),"")</f>
        <v>0</v>
      </c>
      <c r="I28" s="9">
        <f t="shared" si="3"/>
        <v>26</v>
      </c>
      <c r="J28" s="42">
        <f t="shared" si="7"/>
        <v>0</v>
      </c>
      <c r="K28" s="9">
        <f t="shared" si="5"/>
        <v>26</v>
      </c>
      <c r="L28" s="66"/>
    </row>
    <row r="29" spans="1:12" ht="25.5" customHeight="1">
      <c r="A29" s="9">
        <v>30</v>
      </c>
      <c r="L29" s="66"/>
    </row>
    <row r="30" spans="1:12" ht="25.5" customHeight="1">
      <c r="A30" s="9">
        <v>31</v>
      </c>
      <c r="L30" s="66"/>
    </row>
    <row r="31" ht="25.5" customHeight="1"/>
    <row r="32" ht="25.5" customHeight="1"/>
    <row r="33" ht="25.5" customHeight="1"/>
    <row r="34" ht="25.5" customHeight="1"/>
  </sheetData>
  <sheetProtection/>
  <mergeCells count="3">
    <mergeCell ref="A1:A2"/>
    <mergeCell ref="B1:B2"/>
    <mergeCell ref="C1:C2"/>
  </mergeCells>
  <printOptions horizontalCentered="1"/>
  <pageMargins left="0.4724409448818898" right="0.4724409448818898" top="0.47" bottom="0.5118110236220472" header="0.26" footer="0.5118110236220472"/>
  <pageSetup fitToHeight="1" fitToWidth="1" horizontalDpi="300" verticalDpi="300" orientation="portrait" paperSize="9" scale="82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8"/>
  <sheetViews>
    <sheetView zoomScale="69" zoomScaleNormal="69" zoomScalePageLayoutView="0" workbookViewId="0" topLeftCell="A14">
      <selection activeCell="D32" sqref="D32"/>
    </sheetView>
  </sheetViews>
  <sheetFormatPr defaultColWidth="9.00390625" defaultRowHeight="12.75"/>
  <cols>
    <col min="1" max="1" width="3.625" style="0" customWidth="1"/>
    <col min="2" max="2" width="24.50390625" style="0" customWidth="1"/>
    <col min="3" max="3" width="30.00390625" style="25" bestFit="1" customWidth="1"/>
    <col min="4" max="4" width="5.625" style="0" bestFit="1" customWidth="1"/>
    <col min="5" max="5" width="8.50390625" style="0" customWidth="1"/>
    <col min="6" max="6" width="3.50390625" style="0" customWidth="1"/>
    <col min="7" max="7" width="5.50390625" style="0" customWidth="1"/>
    <col min="8" max="8" width="8.50390625" style="0" bestFit="1" customWidth="1"/>
    <col min="9" max="9" width="3.50390625" style="0" customWidth="1"/>
    <col min="10" max="10" width="8.50390625" style="0" bestFit="1" customWidth="1"/>
    <col min="11" max="11" width="3.50390625" style="0" customWidth="1"/>
    <col min="12" max="41" width="0" style="0" hidden="1" customWidth="1"/>
  </cols>
  <sheetData>
    <row r="1" spans="1:11" ht="12.75" customHeight="1">
      <c r="A1" s="114" t="s">
        <v>0</v>
      </c>
      <c r="B1" s="116" t="s">
        <v>1</v>
      </c>
      <c r="C1" s="116" t="s">
        <v>2</v>
      </c>
      <c r="D1" s="11" t="s">
        <v>8</v>
      </c>
      <c r="E1" s="11"/>
      <c r="F1" s="11"/>
      <c r="G1" s="11" t="s">
        <v>9</v>
      </c>
      <c r="H1" s="11"/>
      <c r="I1" s="11"/>
      <c r="J1" s="11" t="s">
        <v>13</v>
      </c>
      <c r="K1" s="11"/>
    </row>
    <row r="2" spans="1:11" s="26" customFormat="1" ht="72" customHeight="1">
      <c r="A2" s="115"/>
      <c r="B2" s="115"/>
      <c r="C2" s="115"/>
      <c r="D2" s="38" t="s">
        <v>16</v>
      </c>
      <c r="E2" s="39" t="s">
        <v>17</v>
      </c>
      <c r="F2" s="38" t="s">
        <v>12</v>
      </c>
      <c r="G2" s="38" t="s">
        <v>16</v>
      </c>
      <c r="H2" s="39" t="s">
        <v>17</v>
      </c>
      <c r="I2" s="38" t="s">
        <v>12</v>
      </c>
      <c r="J2" s="39" t="s">
        <v>17</v>
      </c>
      <c r="K2" s="38" t="s">
        <v>12</v>
      </c>
    </row>
    <row r="3" spans="1:11" ht="30" customHeight="1">
      <c r="A3" s="81" t="s">
        <v>26</v>
      </c>
      <c r="B3" s="44" t="s">
        <v>116</v>
      </c>
      <c r="C3" s="91" t="s">
        <v>146</v>
      </c>
      <c r="D3" s="10">
        <v>365</v>
      </c>
      <c r="E3" s="42">
        <f aca="true" t="shared" si="0" ref="E3:E22">IF(D3&lt;&gt;"",IF(ISNUMBER(D3),MAX(1000/TDE1*(TDE1-D3+MIN(D$1:D$65536)),0),0),"")</f>
        <v>896.6666666666667</v>
      </c>
      <c r="F3" s="9">
        <f aca="true" t="shared" si="1" ref="F3:F27">IF(E3&lt;&gt;"",RANK(E3,E$1:E$65536),"")</f>
        <v>5</v>
      </c>
      <c r="G3" s="10">
        <v>340</v>
      </c>
      <c r="H3" s="42">
        <f aca="true" t="shared" si="2" ref="H3:H27">IF(G3&lt;&gt;"",IF(ISNUMBER(G3),MAX(1000/TDE2*(TDE2-G3+MIN(G$1:G$65536)),0),0),"")</f>
        <v>1000</v>
      </c>
      <c r="I3" s="9">
        <f aca="true" t="shared" si="3" ref="I3:I27">IF(H3&lt;&gt;"",RANK(H3,H$1:H$65536),"")</f>
        <v>1</v>
      </c>
      <c r="J3" s="42">
        <f aca="true" t="shared" si="4" ref="J3:J27">IF(H3&lt;&gt;"",E3+H3,"")</f>
        <v>1896.6666666666667</v>
      </c>
      <c r="K3" s="9">
        <f aca="true" t="shared" si="5" ref="K3:K27">IF(J3&lt;&gt;"",RANK(J3,J$1:J$65536),"")</f>
        <v>1</v>
      </c>
    </row>
    <row r="4" spans="1:11" ht="32.25" customHeight="1">
      <c r="A4" s="81" t="s">
        <v>27</v>
      </c>
      <c r="B4" s="59" t="s">
        <v>117</v>
      </c>
      <c r="C4" s="91" t="s">
        <v>146</v>
      </c>
      <c r="D4" s="60">
        <v>272</v>
      </c>
      <c r="E4" s="42">
        <f t="shared" si="0"/>
        <v>1000</v>
      </c>
      <c r="F4" s="9">
        <f t="shared" si="1"/>
        <v>1</v>
      </c>
      <c r="G4" s="10">
        <v>520</v>
      </c>
      <c r="H4" s="42">
        <f t="shared" si="2"/>
        <v>750</v>
      </c>
      <c r="I4" s="9">
        <f t="shared" si="3"/>
        <v>3</v>
      </c>
      <c r="J4" s="42">
        <f t="shared" si="4"/>
        <v>1750</v>
      </c>
      <c r="K4" s="9">
        <f t="shared" si="5"/>
        <v>2</v>
      </c>
    </row>
    <row r="5" spans="1:11" ht="30" customHeight="1">
      <c r="A5" s="81" t="s">
        <v>28</v>
      </c>
      <c r="B5" s="59" t="s">
        <v>81</v>
      </c>
      <c r="C5" s="13" t="s">
        <v>79</v>
      </c>
      <c r="D5" s="60">
        <v>550</v>
      </c>
      <c r="E5" s="42">
        <f t="shared" si="0"/>
        <v>691.1111111111111</v>
      </c>
      <c r="F5" s="9">
        <f t="shared" si="1"/>
        <v>10</v>
      </c>
      <c r="G5" s="10">
        <v>370</v>
      </c>
      <c r="H5" s="42">
        <f t="shared" si="2"/>
        <v>958.3333333333333</v>
      </c>
      <c r="I5" s="9">
        <f t="shared" si="3"/>
        <v>2</v>
      </c>
      <c r="J5" s="42">
        <f t="shared" si="4"/>
        <v>1649.4444444444443</v>
      </c>
      <c r="K5" s="9">
        <f t="shared" si="5"/>
        <v>3</v>
      </c>
    </row>
    <row r="6" spans="1:11" ht="31.5" customHeight="1">
      <c r="A6" s="81" t="s">
        <v>29</v>
      </c>
      <c r="B6" s="44" t="s">
        <v>85</v>
      </c>
      <c r="C6" s="9" t="s">
        <v>76</v>
      </c>
      <c r="D6" s="10">
        <v>330</v>
      </c>
      <c r="E6" s="42">
        <f t="shared" si="0"/>
        <v>935.5555555555555</v>
      </c>
      <c r="F6" s="9">
        <f t="shared" si="1"/>
        <v>3</v>
      </c>
      <c r="G6" s="10">
        <v>575</v>
      </c>
      <c r="H6" s="42">
        <f t="shared" si="2"/>
        <v>673.6111111111111</v>
      </c>
      <c r="I6" s="9">
        <f t="shared" si="3"/>
        <v>5</v>
      </c>
      <c r="J6" s="42">
        <f t="shared" si="4"/>
        <v>1609.1666666666665</v>
      </c>
      <c r="K6" s="9">
        <f t="shared" si="5"/>
        <v>4</v>
      </c>
    </row>
    <row r="7" spans="1:11" ht="36.75" customHeight="1">
      <c r="A7" s="81" t="s">
        <v>30</v>
      </c>
      <c r="B7" s="59" t="s">
        <v>112</v>
      </c>
      <c r="C7" s="9" t="s">
        <v>76</v>
      </c>
      <c r="D7" s="10">
        <v>360</v>
      </c>
      <c r="E7" s="42">
        <f t="shared" si="0"/>
        <v>902.2222222222223</v>
      </c>
      <c r="F7" s="9">
        <f t="shared" si="1"/>
        <v>4</v>
      </c>
      <c r="G7" s="10">
        <v>640</v>
      </c>
      <c r="H7" s="42">
        <f t="shared" si="2"/>
        <v>583.3333333333333</v>
      </c>
      <c r="I7" s="9">
        <f t="shared" si="3"/>
        <v>11</v>
      </c>
      <c r="J7" s="42">
        <f t="shared" si="4"/>
        <v>1485.5555555555557</v>
      </c>
      <c r="K7" s="9">
        <f t="shared" si="5"/>
        <v>5</v>
      </c>
    </row>
    <row r="8" spans="1:11" ht="39.75" customHeight="1">
      <c r="A8" s="81" t="s">
        <v>31</v>
      </c>
      <c r="B8" s="59" t="s">
        <v>121</v>
      </c>
      <c r="C8" s="9" t="s">
        <v>122</v>
      </c>
      <c r="D8" s="60">
        <v>522</v>
      </c>
      <c r="E8" s="42">
        <f t="shared" si="0"/>
        <v>722.2222222222223</v>
      </c>
      <c r="F8" s="9">
        <f t="shared" si="1"/>
        <v>9</v>
      </c>
      <c r="G8" s="45">
        <v>560</v>
      </c>
      <c r="H8" s="42">
        <f t="shared" si="2"/>
        <v>694.4444444444445</v>
      </c>
      <c r="I8" s="9">
        <f t="shared" si="3"/>
        <v>4</v>
      </c>
      <c r="J8" s="42">
        <f t="shared" si="4"/>
        <v>1416.6666666666667</v>
      </c>
      <c r="K8" s="9">
        <f t="shared" si="5"/>
        <v>6</v>
      </c>
    </row>
    <row r="9" spans="1:11" ht="39.75" customHeight="1">
      <c r="A9" s="81" t="s">
        <v>25</v>
      </c>
      <c r="B9" s="44" t="s">
        <v>109</v>
      </c>
      <c r="C9" s="9" t="s">
        <v>108</v>
      </c>
      <c r="D9" s="10">
        <v>470</v>
      </c>
      <c r="E9" s="42">
        <f t="shared" si="0"/>
        <v>780</v>
      </c>
      <c r="F9" s="9">
        <f t="shared" si="1"/>
        <v>6</v>
      </c>
      <c r="G9" s="10">
        <v>631</v>
      </c>
      <c r="H9" s="42">
        <f t="shared" si="2"/>
        <v>595.8333333333333</v>
      </c>
      <c r="I9" s="9">
        <f t="shared" si="3"/>
        <v>10</v>
      </c>
      <c r="J9" s="42">
        <f t="shared" si="4"/>
        <v>1375.8333333333333</v>
      </c>
      <c r="K9" s="9">
        <f t="shared" si="5"/>
        <v>7</v>
      </c>
    </row>
    <row r="10" spans="1:11" ht="31.5" customHeight="1">
      <c r="A10" s="81" t="s">
        <v>32</v>
      </c>
      <c r="B10" s="59" t="s">
        <v>114</v>
      </c>
      <c r="C10" s="98" t="s">
        <v>113</v>
      </c>
      <c r="D10" s="60">
        <v>505</v>
      </c>
      <c r="E10" s="42">
        <f t="shared" si="0"/>
        <v>741.1111111111112</v>
      </c>
      <c r="F10" s="9">
        <f t="shared" si="1"/>
        <v>8</v>
      </c>
      <c r="G10" s="45">
        <v>625</v>
      </c>
      <c r="H10" s="42">
        <f t="shared" si="2"/>
        <v>604.1666666666666</v>
      </c>
      <c r="I10" s="9">
        <f t="shared" si="3"/>
        <v>7</v>
      </c>
      <c r="J10" s="42">
        <f t="shared" si="4"/>
        <v>1345.2777777777778</v>
      </c>
      <c r="K10" s="9">
        <f t="shared" si="5"/>
        <v>8</v>
      </c>
    </row>
    <row r="11" spans="1:11" ht="32.25" customHeight="1">
      <c r="A11" s="81" t="s">
        <v>33</v>
      </c>
      <c r="B11" s="44" t="s">
        <v>82</v>
      </c>
      <c r="C11" s="13" t="s">
        <v>79</v>
      </c>
      <c r="D11" s="10">
        <v>273</v>
      </c>
      <c r="E11" s="42">
        <f t="shared" si="0"/>
        <v>998.8888888888889</v>
      </c>
      <c r="F11" s="9">
        <f t="shared" si="1"/>
        <v>2</v>
      </c>
      <c r="G11" s="10">
        <v>860</v>
      </c>
      <c r="H11" s="42">
        <f t="shared" si="2"/>
        <v>277.77777777777777</v>
      </c>
      <c r="I11" s="9">
        <f t="shared" si="3"/>
        <v>22</v>
      </c>
      <c r="J11" s="42">
        <f t="shared" si="4"/>
        <v>1276.6666666666667</v>
      </c>
      <c r="K11" s="9">
        <f t="shared" si="5"/>
        <v>9</v>
      </c>
    </row>
    <row r="12" spans="1:11" ht="34.5" customHeight="1">
      <c r="A12" s="81" t="s">
        <v>34</v>
      </c>
      <c r="B12" s="59" t="s">
        <v>150</v>
      </c>
      <c r="C12" s="9" t="s">
        <v>123</v>
      </c>
      <c r="D12" s="60">
        <v>500</v>
      </c>
      <c r="E12" s="42">
        <f t="shared" si="0"/>
        <v>746.6666666666667</v>
      </c>
      <c r="F12" s="9">
        <f t="shared" si="1"/>
        <v>7</v>
      </c>
      <c r="G12" s="10">
        <v>684</v>
      </c>
      <c r="H12" s="42">
        <f t="shared" si="2"/>
        <v>522.2222222222222</v>
      </c>
      <c r="I12" s="9">
        <f t="shared" si="3"/>
        <v>14</v>
      </c>
      <c r="J12" s="42">
        <f t="shared" si="4"/>
        <v>1268.888888888889</v>
      </c>
      <c r="K12" s="9">
        <f t="shared" si="5"/>
        <v>10</v>
      </c>
    </row>
    <row r="13" spans="1:11" ht="35.25" customHeight="1">
      <c r="A13" s="81" t="s">
        <v>35</v>
      </c>
      <c r="B13" s="59" t="s">
        <v>145</v>
      </c>
      <c r="C13" s="9" t="s">
        <v>76</v>
      </c>
      <c r="D13" s="60">
        <v>610</v>
      </c>
      <c r="E13" s="42">
        <f t="shared" si="0"/>
        <v>624.4444444444445</v>
      </c>
      <c r="F13" s="9">
        <f t="shared" si="1"/>
        <v>12</v>
      </c>
      <c r="G13" s="45">
        <v>620</v>
      </c>
      <c r="H13" s="42">
        <f t="shared" si="2"/>
        <v>611.1111111111111</v>
      </c>
      <c r="I13" s="9">
        <f t="shared" si="3"/>
        <v>6</v>
      </c>
      <c r="J13" s="42">
        <f t="shared" si="4"/>
        <v>1235.5555555555557</v>
      </c>
      <c r="K13" s="9">
        <f t="shared" si="5"/>
        <v>11</v>
      </c>
    </row>
    <row r="14" spans="1:11" ht="33" customHeight="1">
      <c r="A14" s="81" t="s">
        <v>36</v>
      </c>
      <c r="B14" s="59" t="s">
        <v>118</v>
      </c>
      <c r="C14" s="9" t="s">
        <v>76</v>
      </c>
      <c r="D14" s="60">
        <v>605</v>
      </c>
      <c r="E14" s="42">
        <f t="shared" si="0"/>
        <v>630</v>
      </c>
      <c r="F14" s="9">
        <f t="shared" si="1"/>
        <v>11</v>
      </c>
      <c r="G14" s="45">
        <v>685</v>
      </c>
      <c r="H14" s="42">
        <f t="shared" si="2"/>
        <v>520.8333333333334</v>
      </c>
      <c r="I14" s="9">
        <f t="shared" si="3"/>
        <v>15</v>
      </c>
      <c r="J14" s="42">
        <f t="shared" si="4"/>
        <v>1150.8333333333335</v>
      </c>
      <c r="K14" s="9">
        <f t="shared" si="5"/>
        <v>12</v>
      </c>
    </row>
    <row r="15" spans="1:11" ht="35.25" customHeight="1">
      <c r="A15" s="81" t="s">
        <v>37</v>
      </c>
      <c r="B15" s="59" t="s">
        <v>83</v>
      </c>
      <c r="C15" s="13" t="s">
        <v>79</v>
      </c>
      <c r="D15" s="60">
        <v>725</v>
      </c>
      <c r="E15" s="42">
        <f t="shared" si="0"/>
        <v>496.6666666666667</v>
      </c>
      <c r="F15" s="9">
        <f t="shared" si="1"/>
        <v>14</v>
      </c>
      <c r="G15" s="10">
        <v>625</v>
      </c>
      <c r="H15" s="42">
        <f t="shared" si="2"/>
        <v>604.1666666666666</v>
      </c>
      <c r="I15" s="9">
        <f t="shared" si="3"/>
        <v>7</v>
      </c>
      <c r="J15" s="42">
        <f t="shared" si="4"/>
        <v>1100.8333333333333</v>
      </c>
      <c r="K15" s="9">
        <f t="shared" si="5"/>
        <v>13</v>
      </c>
    </row>
    <row r="16" spans="1:11" ht="39" customHeight="1">
      <c r="A16" s="81" t="s">
        <v>38</v>
      </c>
      <c r="B16" s="101" t="s">
        <v>111</v>
      </c>
      <c r="C16" s="98" t="s">
        <v>110</v>
      </c>
      <c r="D16" s="10">
        <v>753</v>
      </c>
      <c r="E16" s="42">
        <f t="shared" si="0"/>
        <v>465.5555555555556</v>
      </c>
      <c r="F16" s="9">
        <f t="shared" si="1"/>
        <v>16</v>
      </c>
      <c r="G16" s="10">
        <v>690</v>
      </c>
      <c r="H16" s="42">
        <f t="shared" si="2"/>
        <v>513.8888888888889</v>
      </c>
      <c r="I16" s="9">
        <f t="shared" si="3"/>
        <v>20</v>
      </c>
      <c r="J16" s="42">
        <f t="shared" si="4"/>
        <v>979.4444444444446</v>
      </c>
      <c r="K16" s="9">
        <f t="shared" si="5"/>
        <v>14</v>
      </c>
    </row>
    <row r="17" spans="1:11" ht="39.75" customHeight="1">
      <c r="A17" s="81" t="s">
        <v>39</v>
      </c>
      <c r="B17" s="59" t="s">
        <v>115</v>
      </c>
      <c r="C17" s="98" t="s">
        <v>110</v>
      </c>
      <c r="D17" s="60">
        <v>860</v>
      </c>
      <c r="E17" s="42">
        <f t="shared" si="0"/>
        <v>346.6666666666667</v>
      </c>
      <c r="F17" s="9">
        <f t="shared" si="1"/>
        <v>19</v>
      </c>
      <c r="G17" s="45">
        <v>630</v>
      </c>
      <c r="H17" s="42">
        <f t="shared" si="2"/>
        <v>597.2222222222222</v>
      </c>
      <c r="I17" s="9">
        <f t="shared" si="3"/>
        <v>9</v>
      </c>
      <c r="J17" s="42">
        <f t="shared" si="4"/>
        <v>943.8888888888889</v>
      </c>
      <c r="K17" s="9">
        <f t="shared" si="5"/>
        <v>15</v>
      </c>
    </row>
    <row r="18" spans="1:11" ht="27.75" customHeight="1">
      <c r="A18" s="81">
        <v>16</v>
      </c>
      <c r="B18" s="59" t="s">
        <v>86</v>
      </c>
      <c r="C18" s="13" t="s">
        <v>75</v>
      </c>
      <c r="D18" s="60">
        <v>810</v>
      </c>
      <c r="E18" s="42">
        <f t="shared" si="0"/>
        <v>402.22222222222223</v>
      </c>
      <c r="F18" s="9">
        <f t="shared" si="1"/>
        <v>17</v>
      </c>
      <c r="G18" s="45">
        <v>685</v>
      </c>
      <c r="H18" s="42">
        <f t="shared" si="2"/>
        <v>520.8333333333334</v>
      </c>
      <c r="I18" s="9">
        <f t="shared" si="3"/>
        <v>15</v>
      </c>
      <c r="J18" s="42">
        <f t="shared" si="4"/>
        <v>923.0555555555557</v>
      </c>
      <c r="K18" s="9">
        <f t="shared" si="5"/>
        <v>16</v>
      </c>
    </row>
    <row r="19" spans="1:11" ht="30.75" customHeight="1">
      <c r="A19" s="81" t="s">
        <v>40</v>
      </c>
      <c r="B19" s="59" t="s">
        <v>84</v>
      </c>
      <c r="C19" s="13" t="s">
        <v>79</v>
      </c>
      <c r="D19" s="60">
        <v>810</v>
      </c>
      <c r="E19" s="42">
        <f t="shared" si="0"/>
        <v>402.22222222222223</v>
      </c>
      <c r="F19" s="9">
        <f t="shared" si="1"/>
        <v>17</v>
      </c>
      <c r="G19" s="45">
        <v>685</v>
      </c>
      <c r="H19" s="42">
        <f t="shared" si="2"/>
        <v>520.8333333333334</v>
      </c>
      <c r="I19" s="9">
        <f t="shared" si="3"/>
        <v>15</v>
      </c>
      <c r="J19" s="42">
        <f t="shared" si="4"/>
        <v>923.0555555555557</v>
      </c>
      <c r="K19" s="9">
        <f t="shared" si="5"/>
        <v>16</v>
      </c>
    </row>
    <row r="20" spans="1:11" ht="39.75" customHeight="1">
      <c r="A20" s="81" t="s">
        <v>41</v>
      </c>
      <c r="B20" s="88" t="s">
        <v>125</v>
      </c>
      <c r="C20" s="9" t="s">
        <v>126</v>
      </c>
      <c r="D20" s="80">
        <v>860</v>
      </c>
      <c r="E20" s="42">
        <f t="shared" si="0"/>
        <v>346.6666666666667</v>
      </c>
      <c r="F20" s="9">
        <f t="shared" si="1"/>
        <v>19</v>
      </c>
      <c r="G20" s="89">
        <v>667</v>
      </c>
      <c r="H20" s="42">
        <f t="shared" si="2"/>
        <v>545.8333333333333</v>
      </c>
      <c r="I20" s="9">
        <f t="shared" si="3"/>
        <v>12</v>
      </c>
      <c r="J20" s="42">
        <f t="shared" si="4"/>
        <v>892.5</v>
      </c>
      <c r="K20" s="9">
        <f t="shared" si="5"/>
        <v>18</v>
      </c>
    </row>
    <row r="21" spans="1:11" ht="33.75" customHeight="1">
      <c r="A21" s="81" t="s">
        <v>42</v>
      </c>
      <c r="B21" s="59" t="s">
        <v>124</v>
      </c>
      <c r="C21" s="91" t="s">
        <v>146</v>
      </c>
      <c r="D21" s="60">
        <v>680</v>
      </c>
      <c r="E21" s="42">
        <f t="shared" si="0"/>
        <v>546.6666666666667</v>
      </c>
      <c r="F21" s="9">
        <f t="shared" si="1"/>
        <v>13</v>
      </c>
      <c r="G21" s="45">
        <v>835</v>
      </c>
      <c r="H21" s="42">
        <f t="shared" si="2"/>
        <v>312.5</v>
      </c>
      <c r="I21" s="9">
        <f t="shared" si="3"/>
        <v>21</v>
      </c>
      <c r="J21" s="42">
        <f t="shared" si="4"/>
        <v>859.1666666666667</v>
      </c>
      <c r="K21" s="9">
        <f t="shared" si="5"/>
        <v>19</v>
      </c>
    </row>
    <row r="22" spans="1:11" ht="37.5" customHeight="1">
      <c r="A22" s="81" t="s">
        <v>43</v>
      </c>
      <c r="B22" s="59" t="s">
        <v>127</v>
      </c>
      <c r="C22" s="9" t="s">
        <v>80</v>
      </c>
      <c r="D22" s="60" t="s">
        <v>107</v>
      </c>
      <c r="E22" s="42">
        <f t="shared" si="0"/>
        <v>0</v>
      </c>
      <c r="F22" s="9">
        <f t="shared" si="1"/>
        <v>21</v>
      </c>
      <c r="G22" s="10">
        <v>673</v>
      </c>
      <c r="H22" s="42">
        <f t="shared" si="2"/>
        <v>537.5</v>
      </c>
      <c r="I22" s="9">
        <f t="shared" si="3"/>
        <v>13</v>
      </c>
      <c r="J22" s="42">
        <f t="shared" si="4"/>
        <v>537.5</v>
      </c>
      <c r="K22" s="9">
        <f t="shared" si="5"/>
        <v>20</v>
      </c>
    </row>
    <row r="23" spans="1:11" ht="39" customHeight="1">
      <c r="A23" s="81" t="s">
        <v>44</v>
      </c>
      <c r="B23" s="59" t="s">
        <v>128</v>
      </c>
      <c r="C23" s="13" t="s">
        <v>79</v>
      </c>
      <c r="D23" s="60" t="s">
        <v>107</v>
      </c>
      <c r="E23" s="42">
        <v>0</v>
      </c>
      <c r="F23" s="9">
        <f t="shared" si="1"/>
        <v>21</v>
      </c>
      <c r="G23" s="45">
        <v>685</v>
      </c>
      <c r="H23" s="42">
        <f t="shared" si="2"/>
        <v>520.8333333333334</v>
      </c>
      <c r="I23" s="9">
        <f t="shared" si="3"/>
        <v>15</v>
      </c>
      <c r="J23" s="42">
        <f t="shared" si="4"/>
        <v>520.8333333333334</v>
      </c>
      <c r="K23" s="9">
        <f t="shared" si="5"/>
        <v>21</v>
      </c>
    </row>
    <row r="24" spans="1:11" ht="27" customHeight="1">
      <c r="A24" s="96" t="s">
        <v>45</v>
      </c>
      <c r="B24" s="44" t="s">
        <v>129</v>
      </c>
      <c r="C24" s="13" t="s">
        <v>79</v>
      </c>
      <c r="D24" s="45" t="s">
        <v>107</v>
      </c>
      <c r="E24" s="42">
        <f>IF(D24&lt;&gt;"",IF(ISNUMBER(D24),MAX(1000/TDE1*(TDE1-D24+MIN(D:D)),0),0),"")</f>
        <v>0</v>
      </c>
      <c r="F24" s="9">
        <f t="shared" si="1"/>
        <v>21</v>
      </c>
      <c r="G24" s="45">
        <v>685</v>
      </c>
      <c r="H24" s="42">
        <f t="shared" si="2"/>
        <v>520.8333333333334</v>
      </c>
      <c r="I24" s="9">
        <f t="shared" si="3"/>
        <v>15</v>
      </c>
      <c r="J24" s="42">
        <f t="shared" si="4"/>
        <v>520.8333333333334</v>
      </c>
      <c r="K24" s="9">
        <f t="shared" si="5"/>
        <v>21</v>
      </c>
    </row>
    <row r="25" spans="1:11" ht="27" customHeight="1">
      <c r="A25" s="81" t="s">
        <v>46</v>
      </c>
      <c r="B25" s="59" t="s">
        <v>104</v>
      </c>
      <c r="C25" s="90" t="s">
        <v>105</v>
      </c>
      <c r="D25" s="60">
        <v>750</v>
      </c>
      <c r="E25" s="42">
        <f>IF(D25&lt;&gt;"",IF(ISNUMBER(D25),MAX(1000/TDE1*(TDE1-D25+MIN(D:D)),0),0),"")</f>
        <v>468.8888888888889</v>
      </c>
      <c r="F25" s="9">
        <f t="shared" si="1"/>
        <v>15</v>
      </c>
      <c r="G25" s="45" t="s">
        <v>106</v>
      </c>
      <c r="H25" s="42">
        <f t="shared" si="2"/>
        <v>0</v>
      </c>
      <c r="I25" s="9">
        <f t="shared" si="3"/>
        <v>23</v>
      </c>
      <c r="J25" s="42">
        <f t="shared" si="4"/>
        <v>468.8888888888889</v>
      </c>
      <c r="K25" s="9">
        <f t="shared" si="5"/>
        <v>23</v>
      </c>
    </row>
    <row r="26" spans="1:11" ht="25.5" customHeight="1">
      <c r="A26" s="81" t="s">
        <v>47</v>
      </c>
      <c r="B26" s="59" t="s">
        <v>149</v>
      </c>
      <c r="C26" s="91" t="s">
        <v>146</v>
      </c>
      <c r="D26" s="60" t="s">
        <v>107</v>
      </c>
      <c r="E26" s="42">
        <v>0</v>
      </c>
      <c r="F26" s="9">
        <f t="shared" si="1"/>
        <v>21</v>
      </c>
      <c r="G26" s="45" t="s">
        <v>107</v>
      </c>
      <c r="H26" s="42">
        <f t="shared" si="2"/>
        <v>0</v>
      </c>
      <c r="I26" s="9">
        <f t="shared" si="3"/>
        <v>23</v>
      </c>
      <c r="J26" s="42">
        <f t="shared" si="4"/>
        <v>0</v>
      </c>
      <c r="K26" s="9">
        <f t="shared" si="5"/>
        <v>24</v>
      </c>
    </row>
    <row r="27" spans="1:11" ht="25.5" customHeight="1">
      <c r="A27" s="81" t="s">
        <v>48</v>
      </c>
      <c r="B27" s="59" t="s">
        <v>119</v>
      </c>
      <c r="C27" s="13" t="s">
        <v>79</v>
      </c>
      <c r="D27" s="60" t="s">
        <v>120</v>
      </c>
      <c r="E27" s="42">
        <f>IF(D27&lt;&gt;"",IF(ISNUMBER(D27),MAX(1000/TDE1*(TDE1-D27+MIN(D:D)),0),0),"")</f>
        <v>0</v>
      </c>
      <c r="F27" s="9">
        <f t="shared" si="1"/>
        <v>21</v>
      </c>
      <c r="G27" s="45" t="s">
        <v>107</v>
      </c>
      <c r="H27" s="42">
        <f t="shared" si="2"/>
        <v>0</v>
      </c>
      <c r="I27" s="9">
        <f t="shared" si="3"/>
        <v>23</v>
      </c>
      <c r="J27" s="42">
        <f t="shared" si="4"/>
        <v>0</v>
      </c>
      <c r="K27" s="9">
        <f t="shared" si="5"/>
        <v>24</v>
      </c>
    </row>
    <row r="28" spans="4:42" ht="23.25" customHeight="1">
      <c r="D28" s="66"/>
      <c r="E28" s="86"/>
      <c r="F28" s="87"/>
      <c r="G28" s="66"/>
      <c r="H28" s="66"/>
      <c r="I28" s="66"/>
      <c r="J28" s="8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</row>
    <row r="29" spans="4:42" ht="12.75">
      <c r="D29" s="66"/>
      <c r="E29" s="86"/>
      <c r="F29" s="87"/>
      <c r="G29" s="66"/>
      <c r="H29" s="66"/>
      <c r="I29" s="66"/>
      <c r="J29" s="8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</row>
    <row r="30" spans="4:42" ht="12.75">
      <c r="D30" s="66"/>
      <c r="E30" s="86"/>
      <c r="F30" s="87"/>
      <c r="G30" s="66"/>
      <c r="H30" s="66"/>
      <c r="I30" s="66"/>
      <c r="J30" s="8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</row>
    <row r="31" spans="4:42" ht="12.75">
      <c r="D31" s="66"/>
      <c r="E31" s="86"/>
      <c r="F31" s="87"/>
      <c r="G31" s="66"/>
      <c r="H31" s="66"/>
      <c r="I31" s="66"/>
      <c r="J31" s="8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</row>
    <row r="32" spans="4:42" ht="12.75">
      <c r="D32" s="66"/>
      <c r="E32" s="86"/>
      <c r="F32" s="87"/>
      <c r="G32" s="66"/>
      <c r="H32" s="66"/>
      <c r="I32" s="66"/>
      <c r="J32" s="8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</row>
    <row r="33" spans="4:42" ht="12.75">
      <c r="D33" s="66"/>
      <c r="E33" s="86"/>
      <c r="F33" s="87"/>
      <c r="G33" s="66"/>
      <c r="H33" s="66"/>
      <c r="I33" s="66"/>
      <c r="J33" s="8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</row>
    <row r="34" spans="4:42" ht="12.75">
      <c r="D34" s="66"/>
      <c r="E34" s="86"/>
      <c r="F34" s="87"/>
      <c r="G34" s="66"/>
      <c r="H34" s="66"/>
      <c r="I34" s="66"/>
      <c r="J34" s="8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</row>
    <row r="35" spans="4:42" ht="12.75">
      <c r="D35" s="66"/>
      <c r="E35" s="86"/>
      <c r="F35" s="87"/>
      <c r="G35" s="66"/>
      <c r="H35" s="66"/>
      <c r="I35" s="66"/>
      <c r="J35" s="8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</row>
    <row r="36" spans="4:42" ht="12.75">
      <c r="D36" s="66"/>
      <c r="E36" s="86"/>
      <c r="F36" s="87"/>
      <c r="G36" s="66"/>
      <c r="H36" s="66"/>
      <c r="I36" s="66"/>
      <c r="J36" s="8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</row>
    <row r="37" spans="4:42" ht="12.75">
      <c r="D37" s="66"/>
      <c r="E37" s="86"/>
      <c r="F37" s="87"/>
      <c r="G37" s="66"/>
      <c r="H37" s="66"/>
      <c r="I37" s="66"/>
      <c r="J37" s="8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</row>
    <row r="38" spans="4:42" ht="12.75">
      <c r="D38" s="66"/>
      <c r="E38" s="86"/>
      <c r="F38" s="87"/>
      <c r="G38" s="66"/>
      <c r="H38" s="66"/>
      <c r="I38" s="66"/>
      <c r="J38" s="8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</row>
    <row r="39" spans="4:42" ht="12.75">
      <c r="D39" s="66"/>
      <c r="E39" s="86"/>
      <c r="F39" s="87"/>
      <c r="G39" s="66"/>
      <c r="H39" s="66"/>
      <c r="I39" s="66"/>
      <c r="J39" s="8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</row>
    <row r="40" spans="4:42" ht="12.75">
      <c r="D40" s="66"/>
      <c r="E40" s="86"/>
      <c r="F40" s="87"/>
      <c r="G40" s="66"/>
      <c r="H40" s="66"/>
      <c r="I40" s="66"/>
      <c r="J40" s="8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</row>
    <row r="41" spans="4:42" ht="12.75">
      <c r="D41" s="66"/>
      <c r="E41" s="86"/>
      <c r="F41" s="87"/>
      <c r="G41" s="66"/>
      <c r="H41" s="66"/>
      <c r="I41" s="66"/>
      <c r="J41" s="8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</row>
    <row r="42" spans="4:42" ht="12.75"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</row>
    <row r="43" spans="4:42" ht="12.75"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</row>
    <row r="44" spans="4:42" ht="12.75"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</row>
    <row r="45" spans="4:42" ht="12.75"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</row>
    <row r="46" spans="4:42" ht="12.75"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</row>
    <row r="47" spans="4:42" ht="12.75"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</row>
    <row r="48" spans="4:42" ht="12.75"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</row>
    <row r="49" spans="4:42" ht="12.75"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</row>
    <row r="50" spans="4:42" ht="12.75"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</row>
    <row r="51" spans="4:42" ht="12.7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</row>
    <row r="52" spans="4:42" ht="12.75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</row>
    <row r="53" spans="4:42" ht="12.75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</row>
    <row r="54" spans="4:42" ht="12.75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</row>
    <row r="55" spans="4:42" ht="12.75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</row>
    <row r="56" spans="4:42" ht="12.75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</row>
    <row r="57" spans="4:42" ht="12.75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</row>
    <row r="58" spans="4:42" ht="12.75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</row>
    <row r="59" spans="4:42" ht="12.75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</row>
    <row r="60" spans="4:42" ht="12.75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</row>
    <row r="61" spans="4:42" ht="12.75"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</row>
    <row r="62" spans="4:42" ht="12.75"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</row>
    <row r="63" spans="4:42" ht="12.75"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</row>
    <row r="64" spans="4:42" ht="12.75"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</row>
    <row r="65" spans="4:42" ht="12.75"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</row>
    <row r="66" spans="4:42" ht="12.75"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</row>
    <row r="67" spans="4:42" ht="12.75"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</row>
    <row r="68" spans="4:42" ht="12.75"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</row>
    <row r="69" spans="4:42" ht="12.75"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</row>
    <row r="70" spans="4:42" ht="12.75"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</row>
    <row r="71" spans="4:42" ht="12.75"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</row>
    <row r="72" spans="4:42" ht="12.75"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</row>
    <row r="73" spans="4:42" ht="12.75"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</row>
    <row r="74" spans="4:42" ht="12.75"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</row>
    <row r="75" spans="4:42" ht="12.75"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</row>
    <row r="76" spans="4:42" ht="12.75"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</row>
    <row r="77" spans="4:42" ht="12.75"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</row>
    <row r="78" spans="4:42" ht="12.75"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</row>
    <row r="79" spans="4:42" ht="12.75"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</row>
    <row r="80" spans="4:42" ht="12.75"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</row>
    <row r="81" spans="4:42" ht="12.75"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</row>
    <row r="82" spans="4:42" ht="12.75"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</row>
    <row r="83" spans="4:42" ht="12.75"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</row>
    <row r="84" spans="4:42" ht="12.75"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</row>
    <row r="85" spans="4:42" ht="12.75"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</row>
    <row r="86" spans="4:42" ht="12.75"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</row>
    <row r="87" spans="4:42" ht="12.75"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</row>
    <row r="88" spans="4:42" ht="12.75"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</row>
    <row r="89" spans="4:42" ht="12.75"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</row>
    <row r="90" spans="4:42" ht="12.75"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</row>
    <row r="91" spans="4:42" ht="12.75"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</row>
    <row r="92" spans="4:42" ht="12.75"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</row>
    <row r="93" spans="4:42" ht="12.75"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</row>
    <row r="94" spans="4:42" ht="12.75"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</row>
    <row r="95" spans="4:42" ht="12.75"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</row>
    <row r="96" spans="4:42" ht="12.75"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</row>
    <row r="97" spans="4:42" ht="12.75"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</row>
    <row r="98" spans="4:42" ht="12.75"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</row>
    <row r="99" spans="4:42" ht="12.75"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</row>
    <row r="100" spans="4:42" ht="12.75"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</row>
    <row r="101" spans="4:42" ht="12.75"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</row>
    <row r="102" spans="4:42" ht="12.75"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</row>
    <row r="103" spans="4:42" ht="12.75"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</row>
    <row r="104" spans="4:42" ht="12.75"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</row>
    <row r="105" spans="4:42" ht="12.75"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</row>
    <row r="106" spans="4:42" ht="12.75"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</row>
    <row r="107" spans="4:42" ht="12.75"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</row>
    <row r="108" spans="4:42" ht="12.75"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</row>
    <row r="109" spans="4:42" ht="12.75"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</row>
    <row r="110" spans="4:42" ht="12.75"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</row>
    <row r="111" spans="4:42" ht="12.75"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</row>
    <row r="112" spans="4:42" ht="12.75"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</row>
    <row r="113" spans="4:42" ht="12.75"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</row>
    <row r="114" spans="4:42" ht="12.75"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</row>
    <row r="115" spans="4:42" ht="12.75"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</row>
    <row r="116" spans="4:42" ht="12.75"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</row>
    <row r="117" spans="4:42" ht="12.75"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</row>
    <row r="118" spans="4:42" ht="12.75"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</row>
    <row r="119" spans="4:42" ht="12.75"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</row>
    <row r="120" spans="4:42" ht="12.75"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</row>
    <row r="121" spans="4:42" ht="12.75"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</row>
    <row r="122" spans="4:42" ht="12.75"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</row>
    <row r="123" spans="4:42" ht="12.75"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</row>
    <row r="124" spans="4:42" ht="12.75"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</row>
    <row r="125" spans="4:42" ht="12.75"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</row>
    <row r="126" spans="4:42" ht="12.75"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</row>
    <row r="127" spans="4:42" ht="12.75"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</row>
    <row r="128" spans="4:42" ht="12.75"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</row>
  </sheetData>
  <sheetProtection/>
  <mergeCells count="3">
    <mergeCell ref="A1:A2"/>
    <mergeCell ref="B1:B2"/>
    <mergeCell ref="C1:C2"/>
  </mergeCells>
  <printOptions horizontalCentered="1"/>
  <pageMargins left="0.5511811023622047" right="0.5905511811023623" top="0.31496062992125984" bottom="0.31496062992125984" header="0.2755905511811024" footer="0.5118110236220472"/>
  <pageSetup fitToHeight="2" fitToWidth="1" horizontalDpi="300" verticalDpi="300" orientation="portrait" paperSize="9" scale="87" r:id="rId1"/>
  <headerFooter alignWithMargins="0">
    <oddHeader>&amp;CKATEGORIA  TD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20.375" style="0" customWidth="1"/>
    <col min="2" max="2" width="22.00390625" style="0" customWidth="1"/>
    <col min="3" max="3" width="10.50390625" style="0" customWidth="1"/>
  </cols>
  <sheetData>
    <row r="1" spans="1:3" ht="25.5" customHeight="1">
      <c r="A1" s="116" t="s">
        <v>1</v>
      </c>
      <c r="B1" s="116" t="s">
        <v>2</v>
      </c>
      <c r="C1" s="11" t="s">
        <v>8</v>
      </c>
    </row>
    <row r="2" spans="1:3" ht="31.5">
      <c r="A2" s="115"/>
      <c r="B2" s="115"/>
      <c r="C2" s="38" t="s">
        <v>16</v>
      </c>
    </row>
    <row r="3" spans="1:3" ht="12" customHeight="1">
      <c r="A3" s="44"/>
      <c r="B3" s="43"/>
      <c r="C3" s="45"/>
    </row>
    <row r="4" spans="1:3" ht="0.75" customHeight="1" hidden="1">
      <c r="A4" s="13"/>
      <c r="B4" s="43"/>
      <c r="C4" s="45"/>
    </row>
    <row r="5" spans="1:3" ht="12.75">
      <c r="A5" s="64"/>
      <c r="B5" s="43"/>
      <c r="C5" s="45"/>
    </row>
    <row r="6" spans="1:3" ht="12.75">
      <c r="A6" s="64"/>
      <c r="B6" s="43"/>
      <c r="C6" s="45"/>
    </row>
    <row r="7" spans="1:3" ht="12.75">
      <c r="A7" s="59"/>
      <c r="B7" s="43"/>
      <c r="C7" s="45"/>
    </row>
    <row r="8" spans="1:3" ht="12.75">
      <c r="A8" s="59"/>
      <c r="B8" s="43"/>
      <c r="C8" s="45"/>
    </row>
    <row r="9" spans="1:3" ht="12.75">
      <c r="A9" s="64"/>
      <c r="B9" s="43"/>
      <c r="C9" s="45"/>
    </row>
    <row r="10" spans="1:3" ht="12.75">
      <c r="A10" s="94"/>
      <c r="B10" s="43"/>
      <c r="C10" s="95"/>
    </row>
    <row r="11" spans="1:3" ht="12.75">
      <c r="A11" s="64"/>
      <c r="B11" s="57"/>
      <c r="C11" s="45"/>
    </row>
    <row r="12" spans="1:3" ht="12.75">
      <c r="A12" s="64"/>
      <c r="B12" s="57"/>
      <c r="C12" s="45"/>
    </row>
    <row r="13" spans="1:3" ht="12.75">
      <c r="A13" s="64"/>
      <c r="B13" s="57"/>
      <c r="C13" s="45"/>
    </row>
    <row r="14" spans="1:3" ht="12.75">
      <c r="A14" s="64"/>
      <c r="B14" s="57"/>
      <c r="C14" s="45"/>
    </row>
    <row r="15" spans="2:3" ht="12.75">
      <c r="B15" s="57"/>
      <c r="C15" s="45"/>
    </row>
    <row r="16" spans="1:3" ht="12.75">
      <c r="A16" s="64"/>
      <c r="B16" s="57"/>
      <c r="C16" s="45"/>
    </row>
    <row r="17" spans="1:3" ht="12.75">
      <c r="A17" s="64"/>
      <c r="B17" s="57"/>
      <c r="C17" s="45"/>
    </row>
  </sheetData>
  <sheetProtection/>
  <mergeCells count="2">
    <mergeCell ref="A1:A2"/>
    <mergeCell ref="B1:B2"/>
  </mergeCells>
  <printOptions horizontalCentered="1"/>
  <pageMargins left="0.7874015748031497" right="0.7874015748031497" top="0.58" bottom="0.984251968503937" header="0.38" footer="0.5118110236220472"/>
  <pageSetup horizontalDpi="300" verticalDpi="300" orientation="portrait" paperSize="9" r:id="rId1"/>
  <headerFooter alignWithMargins="0">
    <oddHeader>&amp;CKATEGORIA  TP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00390625" style="0" customWidth="1"/>
    <col min="2" max="2" width="23.50390625" style="0" customWidth="1"/>
    <col min="3" max="3" width="21.375" style="0" customWidth="1"/>
  </cols>
  <sheetData>
    <row r="1" spans="1:4" ht="12.75">
      <c r="A1" s="114" t="s">
        <v>0</v>
      </c>
      <c r="B1" s="116" t="s">
        <v>1</v>
      </c>
      <c r="C1" s="116" t="s">
        <v>2</v>
      </c>
      <c r="D1" s="11" t="s">
        <v>8</v>
      </c>
    </row>
    <row r="2" spans="1:4" ht="51" customHeight="1">
      <c r="A2" s="115"/>
      <c r="B2" s="115"/>
      <c r="C2" s="115"/>
      <c r="D2" s="38" t="s">
        <v>16</v>
      </c>
    </row>
    <row r="3" spans="1:4" ht="25.5" customHeight="1">
      <c r="A3" s="9">
        <v>1</v>
      </c>
      <c r="B3" s="44" t="s">
        <v>72</v>
      </c>
      <c r="C3" s="90" t="s">
        <v>71</v>
      </c>
      <c r="D3" s="16">
        <v>0</v>
      </c>
    </row>
    <row r="4" spans="1:4" ht="25.5" customHeight="1">
      <c r="A4" s="9">
        <v>2</v>
      </c>
      <c r="B4" s="44" t="s">
        <v>70</v>
      </c>
      <c r="C4" s="90" t="s">
        <v>58</v>
      </c>
      <c r="D4" s="62">
        <v>90</v>
      </c>
    </row>
    <row r="5" spans="1:4" ht="25.5" customHeight="1">
      <c r="A5" s="45">
        <v>3</v>
      </c>
      <c r="B5" s="59" t="s">
        <v>99</v>
      </c>
      <c r="C5" s="90" t="s">
        <v>74</v>
      </c>
      <c r="D5" s="45">
        <v>120</v>
      </c>
    </row>
    <row r="6" spans="1:4" ht="25.5" customHeight="1">
      <c r="A6" s="45">
        <v>4</v>
      </c>
      <c r="B6" s="58" t="s">
        <v>73</v>
      </c>
      <c r="C6" s="90" t="s">
        <v>74</v>
      </c>
      <c r="D6" s="63">
        <v>240</v>
      </c>
    </row>
    <row r="7" spans="1:4" ht="29.25" customHeight="1">
      <c r="A7" s="9">
        <v>5</v>
      </c>
      <c r="B7" s="44" t="s">
        <v>68</v>
      </c>
      <c r="C7" s="90" t="s">
        <v>69</v>
      </c>
      <c r="D7" s="16">
        <v>630</v>
      </c>
    </row>
    <row r="8" spans="1:4" ht="23.25" customHeight="1" hidden="1">
      <c r="A8" s="45" t="s">
        <v>31</v>
      </c>
      <c r="B8" s="44"/>
      <c r="C8" s="43"/>
      <c r="D8" s="45"/>
    </row>
    <row r="9" spans="1:4" ht="21.75" customHeight="1" hidden="1">
      <c r="A9" s="45" t="s">
        <v>25</v>
      </c>
      <c r="B9" s="44"/>
      <c r="C9" s="43"/>
      <c r="D9" s="45"/>
    </row>
    <row r="10" spans="1:4" ht="24" customHeight="1" hidden="1">
      <c r="A10" s="9" t="s">
        <v>32</v>
      </c>
      <c r="B10" s="44"/>
      <c r="C10" s="43"/>
      <c r="D10" s="16"/>
    </row>
    <row r="11" spans="1:4" ht="12.75" hidden="1">
      <c r="A11" s="65"/>
      <c r="B11" s="61"/>
      <c r="C11" s="83"/>
      <c r="D11" s="84"/>
    </row>
    <row r="12" spans="1:4" ht="12.75" hidden="1">
      <c r="A12" s="66"/>
      <c r="B12" s="66"/>
      <c r="C12" s="66"/>
      <c r="D12" s="66"/>
    </row>
    <row r="13" ht="12.75" hidden="1"/>
    <row r="14" ht="12.75" hidden="1"/>
    <row r="15" ht="12.75" hidden="1"/>
  </sheetData>
  <sheetProtection/>
  <mergeCells count="3">
    <mergeCell ref="B1:B2"/>
    <mergeCell ref="C1:C2"/>
    <mergeCell ref="A1:A2"/>
  </mergeCells>
  <printOptions horizontalCentered="1"/>
  <pageMargins left="0.7874015748031497" right="0.7874015748031497" top="0.73" bottom="0.984251968503937" header="0.5118110236220472" footer="0.5118110236220472"/>
  <pageSetup horizontalDpi="300" verticalDpi="300" orientation="portrait" paperSize="9" r:id="rId1"/>
  <headerFooter alignWithMargins="0">
    <oddHeader>&amp;CKATEGORIA  TN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H4" sqref="H4"/>
    </sheetView>
  </sheetViews>
  <sheetFormatPr defaultColWidth="9.00390625" defaultRowHeight="12.75"/>
  <sheetData>
    <row r="1" spans="1:12" ht="12.75">
      <c r="A1" s="121" t="s">
        <v>3</v>
      </c>
      <c r="B1" s="122"/>
      <c r="C1" s="123" t="s">
        <v>4</v>
      </c>
      <c r="D1" s="124"/>
      <c r="E1" s="125" t="s">
        <v>19</v>
      </c>
      <c r="F1" s="126"/>
      <c r="G1" s="127" t="s">
        <v>20</v>
      </c>
      <c r="H1" s="128"/>
      <c r="I1" s="118" t="s">
        <v>22</v>
      </c>
      <c r="J1" s="119"/>
      <c r="K1" s="120" t="s">
        <v>24</v>
      </c>
      <c r="L1" s="120"/>
    </row>
    <row r="2" spans="1:12" ht="12.75">
      <c r="A2" s="46" t="s">
        <v>5</v>
      </c>
      <c r="B2" s="46">
        <v>930</v>
      </c>
      <c r="C2" s="47" t="s">
        <v>5</v>
      </c>
      <c r="D2" s="47">
        <v>930</v>
      </c>
      <c r="E2" s="48" t="s">
        <v>5</v>
      </c>
      <c r="F2" s="48">
        <v>720</v>
      </c>
      <c r="G2" s="49" t="s">
        <v>5</v>
      </c>
      <c r="H2" s="49">
        <v>900</v>
      </c>
      <c r="I2" s="50" t="s">
        <v>5</v>
      </c>
      <c r="J2" s="50"/>
      <c r="K2" s="85" t="s">
        <v>5</v>
      </c>
      <c r="L2" s="85"/>
    </row>
    <row r="3" spans="1:12" ht="12.75">
      <c r="A3" s="46" t="s">
        <v>6</v>
      </c>
      <c r="B3" s="46">
        <v>720</v>
      </c>
      <c r="C3" s="47" t="s">
        <v>6</v>
      </c>
      <c r="D3" s="47">
        <v>540</v>
      </c>
      <c r="E3" s="48" t="s">
        <v>6</v>
      </c>
      <c r="F3" s="48">
        <v>990</v>
      </c>
      <c r="G3" s="49" t="s">
        <v>6</v>
      </c>
      <c r="H3" s="49">
        <v>720</v>
      </c>
      <c r="I3" s="50"/>
      <c r="J3" s="50"/>
      <c r="K3" s="85"/>
      <c r="L3" s="85"/>
    </row>
    <row r="4" spans="1:12" ht="12.75">
      <c r="A4" s="46" t="s">
        <v>7</v>
      </c>
      <c r="B4" s="46">
        <v>1260</v>
      </c>
      <c r="C4" s="47" t="s">
        <v>7</v>
      </c>
      <c r="D4" s="47">
        <v>900</v>
      </c>
      <c r="E4" s="48" t="s">
        <v>7</v>
      </c>
      <c r="F4" s="48"/>
      <c r="G4" s="49" t="s">
        <v>7</v>
      </c>
      <c r="H4" s="49"/>
      <c r="I4" s="50"/>
      <c r="J4" s="50"/>
      <c r="K4" s="85"/>
      <c r="L4" s="85"/>
    </row>
    <row r="5" spans="1:12" ht="12.75">
      <c r="A5" s="46"/>
      <c r="B5" s="46"/>
      <c r="C5" s="47"/>
      <c r="D5" s="47"/>
      <c r="E5" s="48"/>
      <c r="F5" s="48"/>
      <c r="G5" s="49"/>
      <c r="H5" s="49"/>
      <c r="I5" s="50"/>
      <c r="J5" s="50"/>
      <c r="K5" s="85"/>
      <c r="L5" s="85"/>
    </row>
  </sheetData>
  <sheetProtection/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swierszczu</cp:lastModifiedBy>
  <cp:lastPrinted>2010-05-23T06:14:52Z</cp:lastPrinted>
  <dcterms:created xsi:type="dcterms:W3CDTF">1998-06-05T10:25:00Z</dcterms:created>
  <dcterms:modified xsi:type="dcterms:W3CDTF">2010-05-26T20:47:27Z</dcterms:modified>
  <cp:category/>
  <cp:version/>
  <cp:contentType/>
  <cp:contentStatus/>
</cp:coreProperties>
</file>