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a TD" sheetId="1" r:id="rId1"/>
    <sheet name="Kategoria TM" sheetId="2" r:id="rId2"/>
    <sheet name="Kategoria TJ" sheetId="3" r:id="rId3"/>
    <sheet name="Kategoria TS" sheetId="4" r:id="rId4"/>
  </sheets>
  <definedNames/>
  <calcPr fullCalcOnLoad="1"/>
</workbook>
</file>

<file path=xl/sharedStrings.xml><?xml version="1.0" encoding="utf-8"?>
<sst xmlns="http://schemas.openxmlformats.org/spreadsheetml/2006/main" count="360" uniqueCount="174">
  <si>
    <t>Msc.</t>
  </si>
  <si>
    <t>Etap 1</t>
  </si>
  <si>
    <t>PK</t>
  </si>
  <si>
    <t>PP</t>
  </si>
  <si>
    <t>Etap 2</t>
  </si>
  <si>
    <t>Etap 3</t>
  </si>
  <si>
    <t>Kategoria TD</t>
  </si>
  <si>
    <t>Wyniki Marszów na Orientację</t>
  </si>
  <si>
    <t>Suma         PP</t>
  </si>
  <si>
    <t>Skład drużyny</t>
  </si>
  <si>
    <t>Kategoria TM</t>
  </si>
  <si>
    <t>Kategoria TJ</t>
  </si>
  <si>
    <t>Kategoria 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</si>
  <si>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</si>
  <si>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</si>
  <si>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</si>
  <si>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</si>
  <si>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</si>
  <si>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</si>
  <si>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</si>
  <si>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</si>
  <si>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</si>
  <si>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</si>
  <si>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Jednostka zgłaszająca</t>
  </si>
  <si>
    <t>XVIII Radzyńskie Marsze na Orientację</t>
  </si>
  <si>
    <r>
      <t>„AZYMUCIAK 2011”</t>
    </r>
  </si>
  <si>
    <t>Czemierniki, 11-13 listopada 2011 r.</t>
  </si>
  <si>
    <t>S=720</t>
  </si>
  <si>
    <t>Jan KOSEK                                                                     Mateusz ROGULSKI                                     Szymon LATOCH</t>
  </si>
  <si>
    <t>SP                                                                   Wola Chomejowa</t>
  </si>
  <si>
    <t>S=1080</t>
  </si>
  <si>
    <t>S=1170</t>
  </si>
  <si>
    <t>S=990</t>
  </si>
  <si>
    <t>Kinga DADUN                                   Sylwia KOPIŚ</t>
  </si>
  <si>
    <t>Gimnazjum Wisznice</t>
  </si>
  <si>
    <t>Mateusz MICHNA                                       Daniel POTACZAŁA</t>
  </si>
  <si>
    <t>SKGK "Przygoda"                                       Nowa Sarzyna</t>
  </si>
  <si>
    <t>Izabela KARCZEWSKA                                          Natalia PASZKOWSKA                                  Kamil MAZUREK</t>
  </si>
  <si>
    <t>ZS Biała</t>
  </si>
  <si>
    <t>Jakub KRÓL                                                   Karol GOTOWIEC</t>
  </si>
  <si>
    <t>Serock</t>
  </si>
  <si>
    <t>Karol WŁADYCZUK                                     Albert DZIADOSZ</t>
  </si>
  <si>
    <t>Arkadiusz BUJNIK                                                           Damian STĘPKOWSKI</t>
  </si>
  <si>
    <t>Kamila KALINOWSKA                                            Julia NIEDŹWIECKA</t>
  </si>
  <si>
    <t>Gimnazjum Sosnówka</t>
  </si>
  <si>
    <t>Elżbieta KOSEK                                           Katarzyna NOWAK</t>
  </si>
  <si>
    <t>I LO                                                  Radzyń Podlaski</t>
  </si>
  <si>
    <t>Dominika MARKOWICZ                                       Klaudia ORŁOWSKA</t>
  </si>
  <si>
    <t>SKKT ZSP nr 2                                               Ustrzyki Dolne</t>
  </si>
  <si>
    <t>Natalia CIEŚLAK                                  Paweł KOŁTUNIEWICZ</t>
  </si>
  <si>
    <t>Urszula GWÓŹDŹ                                      Jakub NIEŚPIAŁ</t>
  </si>
  <si>
    <t>Szymon ŚWIĆ</t>
  </si>
  <si>
    <t>Gimnazjum nr 2                                        Radzyń Podlaski</t>
  </si>
  <si>
    <t>Magdalena LINKIEWICZ                         Daria POTAPCZUK</t>
  </si>
  <si>
    <t>Klaudia GILARSKA                                      Michał OBARA</t>
  </si>
  <si>
    <t>Paulina PAŃCZYSZYN                                      Adam STECIUK</t>
  </si>
  <si>
    <t>Dominik GRABOWIEC                                 Daniel DOBROWOLSKI</t>
  </si>
  <si>
    <t>Gimnazjum Czemierniki</t>
  </si>
  <si>
    <t>Sebastian KOPIŚ                                           Michał KONDRAT</t>
  </si>
  <si>
    <t>SP Czemierniki</t>
  </si>
  <si>
    <t>Paweł PRZEGALIŃSKI                                 Sebastian ROLLA</t>
  </si>
  <si>
    <t>SP nr 2                                                 Radzyń Podlaski</t>
  </si>
  <si>
    <t>Michał JAGIELSKI                                   Patryk KARPIŃSKI</t>
  </si>
  <si>
    <t>Piotr BUJNIK                                                 Jędrzej MASZTALERUK</t>
  </si>
  <si>
    <t>Paweł MUCHA</t>
  </si>
  <si>
    <t>Marcin MATUSZEWSKI                             Jakub KOŚMIDER</t>
  </si>
  <si>
    <t>Aleksandra GĄTARCZYK                             Karolina STAROŃ</t>
  </si>
  <si>
    <t>Mateusz PIETRUCZYK                                      Wiktoria DOBOSZ</t>
  </si>
  <si>
    <t>Przemysław MUSIATOWICZ</t>
  </si>
  <si>
    <t>Małgorzata WAWAK                             Michał WIERZCHOWSKI</t>
  </si>
  <si>
    <t>Marta SOBIESZEK                             Bartłomiej SZEWCZYK</t>
  </si>
  <si>
    <t>Bartłomiej KRÓL</t>
  </si>
  <si>
    <t>Maciej JASTRZĘBSKI                                            Przemysław ROLLA                                          Eryk WALCZYNA</t>
  </si>
  <si>
    <t>Gimnazjum nr 2                                     Radzyń Podlaski</t>
  </si>
  <si>
    <t>Ewelina WALCZYNA                                            Anna NAWROCKA                                        Weronika WALCZYNA</t>
  </si>
  <si>
    <t>Warszawa</t>
  </si>
  <si>
    <t>Mateusz ADAMOWICZ                                        Jakub PAWLINA</t>
  </si>
  <si>
    <t>Gimnazjum                                                  Wola Osowińska</t>
  </si>
  <si>
    <t>Paweł BOŻYK                                               Mariusz PIOTRUK</t>
  </si>
  <si>
    <t>SP Suchowola</t>
  </si>
  <si>
    <t>Natalia SKURSKA                       Paulina LINKIEWICZ</t>
  </si>
  <si>
    <t>LO Wisznice</t>
  </si>
  <si>
    <t>Karolina LACHOWSKA                                   Sabina KOSS</t>
  </si>
  <si>
    <t>Mateusz BAJDA                              Łukasz KLUJEWSKI</t>
  </si>
  <si>
    <t>Kacper FIJAŁEK                                                    Marcel FIJAŁEK</t>
  </si>
  <si>
    <t>Julia LOTEK                                                 Anna KOSEK</t>
  </si>
  <si>
    <t>SP / Gimnazjum                                  Wola Osowińska</t>
  </si>
  <si>
    <t>Milena MUCHA                                      Ewelina CHUDEK</t>
  </si>
  <si>
    <t>Paweł KARPIŃSKI                                                 Magdalena WIŚNICKA</t>
  </si>
  <si>
    <t>ZSP                                                   Radzyń Podlaski</t>
  </si>
  <si>
    <t>Jakub DOMAŃSKI                                                          Michał RYMUSZKA</t>
  </si>
  <si>
    <t>Iwona KORULCZYK                         Patrycja ZAŃKO</t>
  </si>
  <si>
    <t>Gimnazjum nr 1                                        Radzyń Podlaski</t>
  </si>
  <si>
    <t>Łukasz DELĄŻEK                               Bartłomiej GRYCZON</t>
  </si>
  <si>
    <t>Aleksandra REJMAN                                      Adrian PAUL</t>
  </si>
  <si>
    <t>I LO                                                Radzyń Podlaski</t>
  </si>
  <si>
    <t>Mikołaj JASTRZĘBSKI                        Maciej STADNICKI</t>
  </si>
  <si>
    <t>Michał LATOCH                               Karol BOBRUK</t>
  </si>
  <si>
    <t>ZSP                                                 Radzyń Podlaski</t>
  </si>
  <si>
    <t>Kamil BRODZKI                                                    Marcin ONISZCZUK</t>
  </si>
  <si>
    <t>Anna TUROŃ                                             Jagoda DUDA</t>
  </si>
  <si>
    <t>Marta WÓJCIK                                 Aleksandra DELĄŻEK</t>
  </si>
  <si>
    <t>Konrad KAMELA                                                    Damian JOŃCZAK</t>
  </si>
  <si>
    <t>Tomasz MAZUREK</t>
  </si>
  <si>
    <t>Natalia JURKO                                   Mateusz KWIATEK</t>
  </si>
  <si>
    <t>Mateusz SZCZĘŚNIAK                                    Daniel SZCZĘŚNIAK</t>
  </si>
  <si>
    <t>Jakub TROJAN                                         Anna ZYGMUNT</t>
  </si>
  <si>
    <t>Jakub ŚLIWIŃSKI                                            Konrad FRANUS</t>
  </si>
  <si>
    <t>Mateusz BELNIAK                                 Patryk ADAMOWICZ</t>
  </si>
  <si>
    <t>Gimnazjum Suchowola</t>
  </si>
  <si>
    <t>Ewelina GRABOWIEC                                    Damian BUJNIK</t>
  </si>
  <si>
    <t>nkl</t>
  </si>
  <si>
    <t>Ustrzyki Dolne</t>
  </si>
  <si>
    <t>Robert FRANUS</t>
  </si>
  <si>
    <t>SKGK &amp; NKL Przygoda Nowa Sarzyna</t>
  </si>
  <si>
    <t>Leżajsk                                                              Nowa Sarzyna</t>
  </si>
  <si>
    <t>Anna ŁUĆ                                               Stanisław ŁUĆ</t>
  </si>
  <si>
    <t>Koło  PTTK nr 107 PIELGRZYM Warszawa</t>
  </si>
  <si>
    <t>Janusz CEGLIŃSKI                                        Jakub CEGLIŃSKI</t>
  </si>
  <si>
    <t>KInO "Skróty" Radom                                     Lublin</t>
  </si>
  <si>
    <t>Piotr GMUR                                           Michał PONIKOWSKI</t>
  </si>
  <si>
    <t>Radzyń Podlaski</t>
  </si>
  <si>
    <t>Tamara PAWLIK                                       Edyta HORDEJUK</t>
  </si>
  <si>
    <t>Elżbieta MALINOWSKA                       Katarzyna TOBOREK</t>
  </si>
  <si>
    <t>Lublin</t>
  </si>
  <si>
    <t>Michał GRZEŚKIEWICZ              Andrzej KUSIAK</t>
  </si>
  <si>
    <t>Andrzej RYBSKI                                        Witold SKIBA</t>
  </si>
  <si>
    <r>
      <t xml:space="preserve">Aleksandra WILCZYŃSKA-ZGODA </t>
    </r>
    <r>
      <rPr>
        <sz val="10"/>
        <rFont val="Times New Roman"/>
        <family val="1"/>
      </rPr>
      <t xml:space="preserve">                                                   Piotr ZGODA</t>
    </r>
  </si>
  <si>
    <t>Kamil MIROSŁAW                              Mateusz ODRZYGÓŹDŹ</t>
  </si>
  <si>
    <t>Adrian JUSZCZUK                               Łukasz GOŁOŚ</t>
  </si>
  <si>
    <t xml:space="preserve">Aleksandra CHILCZUK                             Klaudia RYMUSZKA                      </t>
  </si>
  <si>
    <t>Magdalena MIKITIUK                                     Dorota KUSEK</t>
  </si>
  <si>
    <t>Paweł BUJALSKI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</si>
  <si>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</si>
  <si>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</si>
  <si>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</si>
  <si>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</si>
  <si>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</si>
  <si>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</si>
  <si>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</si>
  <si>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</si>
  <si>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</si>
  <si>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Paulina GURDZIEL                              Małgorzata BELNIAK</t>
  </si>
  <si>
    <t>Katarzyna KOWALIK                              Joanna ORZECHOWSKA                      Dominika POŁÓG</t>
  </si>
  <si>
    <t>Marek WITKOWSKI                                        Mateusz KANIA</t>
  </si>
  <si>
    <t>abs</t>
  </si>
  <si>
    <t>Marta ADAMOWICZ                                             Rafał MIERZWIŃSKI</t>
  </si>
  <si>
    <t>Karol SMOGORZEWSKI</t>
  </si>
  <si>
    <t>Gimnazjum                            Wola Osowińska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</si>
  <si>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</si>
  <si>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</si>
  <si>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</si>
  <si>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</si>
  <si>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</si>
  <si>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</si>
  <si>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</si>
  <si>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</si>
  <si>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</si>
  <si>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</si>
  <si>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</si>
  <si>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</si>
  <si>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</si>
  <si>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SP                                                                   Wola Osowińska</t>
  </si>
  <si>
    <t>Biała                                                                          Radzyń Podlaski</t>
  </si>
  <si>
    <r>
      <t xml:space="preserve">Łukasz MUCHA                                         </t>
    </r>
    <r>
      <rPr>
        <sz val="9"/>
        <rFont val="Times New Roman"/>
        <family val="1"/>
      </rPr>
      <t>Wojciech WIERZCHOWSKI</t>
    </r>
  </si>
  <si>
    <r>
      <t xml:space="preserve">Piotr GOŁOŚ                                      </t>
    </r>
    <r>
      <rPr>
        <sz val="9"/>
        <rFont val="Times New Roman"/>
        <family val="1"/>
      </rPr>
      <t>Jarosław KRAJANOWSKI</t>
    </r>
  </si>
  <si>
    <r>
      <t>Magdalena ROZWADOWSKA</t>
    </r>
    <r>
      <rPr>
        <sz val="10"/>
        <rFont val="Times New Roman"/>
        <family val="1"/>
      </rPr>
      <t xml:space="preserve">                           Paulina OSYPIUK</t>
    </r>
  </si>
  <si>
    <t>ZSP                                                                                 Radzyń Podlaski</t>
  </si>
  <si>
    <r>
      <t xml:space="preserve">Aleksandra ODRZYGÓŹDŹ </t>
    </r>
    <r>
      <rPr>
        <sz val="10"/>
        <rFont val="Times New Roman"/>
        <family val="1"/>
      </rPr>
      <t xml:space="preserve">                     Karolina ZANIEWICZ</t>
    </r>
  </si>
  <si>
    <r>
      <t>Wojciech KUŚMIEROWSKI</t>
    </r>
    <r>
      <rPr>
        <sz val="10"/>
        <rFont val="Times New Roman"/>
        <family val="1"/>
      </rPr>
      <t xml:space="preserve">                                         Dominik SKOWRON</t>
    </r>
  </si>
  <si>
    <r>
      <t xml:space="preserve">Michał KOTIUK                                                           </t>
    </r>
    <r>
      <rPr>
        <sz val="8"/>
        <rFont val="Times New Roman"/>
        <family val="1"/>
      </rPr>
      <t>Krystian ALEKSANDROWICZ</t>
    </r>
  </si>
  <si>
    <r>
      <t>Karolina KRZYSZTAŁOWICZ</t>
    </r>
    <r>
      <rPr>
        <sz val="10"/>
        <rFont val="Times New Roman"/>
        <family val="1"/>
      </rPr>
      <t xml:space="preserve">                                              Monika KANIA</t>
    </r>
  </si>
  <si>
    <t>SKKT przy ZST                                   Leżajsk</t>
  </si>
  <si>
    <t>Ewelina ŁOIN                                     Joanna SARZYŃSKA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</si>
</sst>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 CE"/>
      <family val="0"/>
    </font>
    <font>
      <b/>
      <sz val="22"/>
      <name val="Georgi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name val="Georgia"/>
      <family val="1"/>
    </font>
    <font>
      <u val="single"/>
      <sz val="48"/>
      <name val="Impact"/>
      <family val="2"/>
    </font>
    <font>
      <b/>
      <sz val="16"/>
      <name val="Castellar"/>
      <family val="1"/>
    </font>
    <font>
      <b/>
      <sz val="16"/>
      <name val="Georgia"/>
      <family val="1"/>
    </font>
    <font>
      <sz val="48"/>
      <name val="Impact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26" fillId="22" borderId="10" xfId="0" applyNumberFormat="1" applyFont="1" applyFill="1" applyBorder="1" applyAlignment="1">
      <alignment horizontal="center" vertical="center" wrapText="1"/>
    </xf>
    <xf numFmtId="1" fontId="26" fillId="22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6" fillId="22" borderId="10" xfId="0" applyFont="1" applyFill="1" applyBorder="1" applyAlignment="1">
      <alignment horizontal="center" vertical="center" wrapText="1"/>
    </xf>
    <xf numFmtId="168" fontId="26" fillId="22" borderId="10" xfId="0" applyNumberFormat="1" applyFont="1" applyFill="1" applyBorder="1" applyAlignment="1">
      <alignment horizontal="center" vertical="center" wrapText="1"/>
    </xf>
    <xf numFmtId="1" fontId="26" fillId="22" borderId="11" xfId="0" applyNumberFormat="1" applyFont="1" applyFill="1" applyBorder="1" applyAlignment="1">
      <alignment horizontal="center" vertical="center" wrapText="1"/>
    </xf>
    <xf numFmtId="1" fontId="26" fillId="2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6" fillId="22" borderId="14" xfId="0" applyNumberFormat="1" applyFont="1" applyFill="1" applyBorder="1" applyAlignment="1">
      <alignment horizontal="center" vertical="center" wrapText="1"/>
    </xf>
    <xf numFmtId="1" fontId="26" fillId="2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375" style="1" customWidth="1"/>
    <col min="2" max="2" width="22.625" style="4" customWidth="1"/>
    <col min="3" max="3" width="19.75390625" style="1" customWidth="1"/>
    <col min="4" max="4" width="7.00390625" style="2" customWidth="1"/>
    <col min="5" max="5" width="7.00390625" style="3" customWidth="1"/>
    <col min="6" max="6" width="7.00390625" style="2" customWidth="1"/>
    <col min="7" max="7" width="7.00390625" style="3" customWidth="1"/>
    <col min="8" max="8" width="7.00390625" style="2" customWidth="1"/>
    <col min="9" max="10" width="7.00390625" style="3" customWidth="1"/>
  </cols>
  <sheetData>
    <row r="1" spans="1:10" ht="3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8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7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</row>
    <row r="7" spans="7:10" ht="24.75" customHeight="1">
      <c r="G7" s="17" t="s">
        <v>6</v>
      </c>
      <c r="H7" s="18"/>
      <c r="I7" s="18"/>
      <c r="J7" s="18"/>
    </row>
    <row r="8" spans="1:10" ht="12.75">
      <c r="A8" s="19" t="s">
        <v>0</v>
      </c>
      <c r="B8" s="19" t="s">
        <v>9</v>
      </c>
      <c r="C8" s="19" t="s">
        <v>23</v>
      </c>
      <c r="D8" s="19" t="s">
        <v>1</v>
      </c>
      <c r="E8" s="19"/>
      <c r="F8" s="19" t="s">
        <v>4</v>
      </c>
      <c r="G8" s="19"/>
      <c r="H8" s="19" t="s">
        <v>5</v>
      </c>
      <c r="I8" s="19"/>
      <c r="J8" s="20" t="s">
        <v>8</v>
      </c>
    </row>
    <row r="9" spans="1:10" ht="12.75">
      <c r="A9" s="19"/>
      <c r="B9" s="19"/>
      <c r="C9" s="19"/>
      <c r="D9" s="6" t="s">
        <v>2</v>
      </c>
      <c r="E9" s="5" t="s">
        <v>3</v>
      </c>
      <c r="F9" s="6" t="s">
        <v>2</v>
      </c>
      <c r="G9" s="5" t="s">
        <v>3</v>
      </c>
      <c r="H9" s="6" t="s">
        <v>2</v>
      </c>
      <c r="I9" s="5" t="s">
        <v>3</v>
      </c>
      <c r="J9" s="20"/>
    </row>
    <row r="10" spans="1:10" ht="25.5">
      <c r="A10" s="7" t="s">
        <v>13</v>
      </c>
      <c r="B10" s="8" t="s">
        <v>55</v>
      </c>
      <c r="C10" s="7" t="s">
        <v>48</v>
      </c>
      <c r="D10" s="9">
        <v>70</v>
      </c>
      <c r="E10" s="10">
        <f aca="true" t="shared" si="0" ref="E10:E32">((720+70-D10)/720)*1000</f>
        <v>1000</v>
      </c>
      <c r="F10" s="9">
        <v>200</v>
      </c>
      <c r="G10" s="10">
        <f aca="true" t="shared" si="1" ref="G10:G16">((720+0-F10)/720)*1000</f>
        <v>722.2222222222222</v>
      </c>
      <c r="H10" s="9">
        <v>1</v>
      </c>
      <c r="I10" s="10">
        <f aca="true" t="shared" si="2" ref="I10:I28">((720+1-H10)/720)*1000</f>
        <v>1000</v>
      </c>
      <c r="J10" s="10">
        <f aca="true" t="shared" si="3" ref="J10:J32">I10+G10+E10</f>
        <v>2722.222222222222</v>
      </c>
    </row>
    <row r="11" spans="1:10" ht="12.75">
      <c r="A11" s="7" t="s">
        <v>14</v>
      </c>
      <c r="B11" s="8" t="s">
        <v>64</v>
      </c>
      <c r="C11" s="7" t="s">
        <v>38</v>
      </c>
      <c r="D11" s="9">
        <v>225</v>
      </c>
      <c r="E11" s="10">
        <f t="shared" si="0"/>
        <v>784.7222222222222</v>
      </c>
      <c r="F11" s="9">
        <v>10</v>
      </c>
      <c r="G11" s="10">
        <f t="shared" si="1"/>
        <v>986.1111111111112</v>
      </c>
      <c r="H11" s="9">
        <v>145</v>
      </c>
      <c r="I11" s="10">
        <f t="shared" si="2"/>
        <v>800</v>
      </c>
      <c r="J11" s="10">
        <f t="shared" si="3"/>
        <v>2570.8333333333335</v>
      </c>
    </row>
    <row r="12" spans="1:10" ht="38.25">
      <c r="A12" s="7" t="s">
        <v>15</v>
      </c>
      <c r="B12" s="8" t="s">
        <v>72</v>
      </c>
      <c r="C12" s="7" t="s">
        <v>73</v>
      </c>
      <c r="D12" s="9">
        <v>290</v>
      </c>
      <c r="E12" s="10">
        <f t="shared" si="0"/>
        <v>694.4444444444445</v>
      </c>
      <c r="F12" s="9">
        <v>0</v>
      </c>
      <c r="G12" s="10">
        <f t="shared" si="1"/>
        <v>1000</v>
      </c>
      <c r="H12" s="9">
        <v>258</v>
      </c>
      <c r="I12" s="10">
        <f t="shared" si="2"/>
        <v>643.0555555555557</v>
      </c>
      <c r="J12" s="10">
        <f t="shared" si="3"/>
        <v>2337.5</v>
      </c>
    </row>
    <row r="13" spans="1:10" ht="25.5">
      <c r="A13" s="7" t="s">
        <v>16</v>
      </c>
      <c r="B13" s="8" t="s">
        <v>58</v>
      </c>
      <c r="C13" s="7" t="s">
        <v>59</v>
      </c>
      <c r="D13" s="9">
        <v>340</v>
      </c>
      <c r="E13" s="10">
        <f t="shared" si="0"/>
        <v>625</v>
      </c>
      <c r="F13" s="9">
        <v>151</v>
      </c>
      <c r="G13" s="10">
        <f t="shared" si="1"/>
        <v>790.2777777777777</v>
      </c>
      <c r="H13" s="9">
        <v>120</v>
      </c>
      <c r="I13" s="10">
        <f t="shared" si="2"/>
        <v>834.7222222222223</v>
      </c>
      <c r="J13" s="10">
        <f t="shared" si="3"/>
        <v>2250</v>
      </c>
    </row>
    <row r="14" spans="1:10" ht="25.5">
      <c r="A14" s="7" t="s">
        <v>17</v>
      </c>
      <c r="B14" s="8" t="s">
        <v>53</v>
      </c>
      <c r="C14" s="7" t="s">
        <v>34</v>
      </c>
      <c r="D14" s="9">
        <v>190</v>
      </c>
      <c r="E14" s="10">
        <f t="shared" si="0"/>
        <v>833.3333333333334</v>
      </c>
      <c r="F14" s="9">
        <v>498</v>
      </c>
      <c r="G14" s="10">
        <f t="shared" si="1"/>
        <v>308.33333333333337</v>
      </c>
      <c r="H14" s="9">
        <v>10</v>
      </c>
      <c r="I14" s="10">
        <f t="shared" si="2"/>
        <v>987.5</v>
      </c>
      <c r="J14" s="10">
        <f t="shared" si="3"/>
        <v>2129.166666666667</v>
      </c>
    </row>
    <row r="15" spans="1:10" ht="25.5">
      <c r="A15" s="7" t="s">
        <v>18</v>
      </c>
      <c r="B15" s="8" t="s">
        <v>87</v>
      </c>
      <c r="C15" s="7" t="s">
        <v>38</v>
      </c>
      <c r="D15" s="9">
        <v>250</v>
      </c>
      <c r="E15" s="10">
        <f t="shared" si="0"/>
        <v>750</v>
      </c>
      <c r="F15" s="9">
        <v>412</v>
      </c>
      <c r="G15" s="10">
        <f t="shared" si="1"/>
        <v>427.77777777777777</v>
      </c>
      <c r="H15" s="9">
        <v>167</v>
      </c>
      <c r="I15" s="10">
        <f t="shared" si="2"/>
        <v>769.4444444444445</v>
      </c>
      <c r="J15" s="10">
        <f t="shared" si="3"/>
        <v>1947.2222222222222</v>
      </c>
    </row>
    <row r="16" spans="1:10" ht="38.25">
      <c r="A16" s="7" t="s">
        <v>19</v>
      </c>
      <c r="B16" s="8" t="s">
        <v>28</v>
      </c>
      <c r="C16" s="7" t="s">
        <v>162</v>
      </c>
      <c r="D16" s="9">
        <v>627</v>
      </c>
      <c r="E16" s="10">
        <f t="shared" si="0"/>
        <v>226.38888888888889</v>
      </c>
      <c r="F16" s="9">
        <v>88</v>
      </c>
      <c r="G16" s="10">
        <f t="shared" si="1"/>
        <v>877.7777777777777</v>
      </c>
      <c r="H16" s="9">
        <v>120</v>
      </c>
      <c r="I16" s="10">
        <f t="shared" si="2"/>
        <v>834.7222222222223</v>
      </c>
      <c r="J16" s="10">
        <f t="shared" si="3"/>
        <v>1938.888888888889</v>
      </c>
    </row>
    <row r="17" spans="1:10" ht="25.5">
      <c r="A17" s="7" t="s">
        <v>20</v>
      </c>
      <c r="B17" s="8" t="s">
        <v>84</v>
      </c>
      <c r="C17" s="7" t="s">
        <v>61</v>
      </c>
      <c r="D17" s="9">
        <v>125</v>
      </c>
      <c r="E17" s="10">
        <f t="shared" si="0"/>
        <v>923.6111111111112</v>
      </c>
      <c r="F17" s="9">
        <v>780</v>
      </c>
      <c r="G17" s="10">
        <v>1</v>
      </c>
      <c r="H17" s="9">
        <v>12</v>
      </c>
      <c r="I17" s="10">
        <f t="shared" si="2"/>
        <v>984.7222222222223</v>
      </c>
      <c r="J17" s="10">
        <f t="shared" si="3"/>
        <v>1909.3333333333335</v>
      </c>
    </row>
    <row r="18" spans="1:10" ht="12.75">
      <c r="A18" s="7" t="s">
        <v>21</v>
      </c>
      <c r="B18" s="8" t="s">
        <v>71</v>
      </c>
      <c r="C18" s="7" t="s">
        <v>40</v>
      </c>
      <c r="D18" s="9">
        <v>360</v>
      </c>
      <c r="E18" s="10">
        <f t="shared" si="0"/>
        <v>597.2222222222222</v>
      </c>
      <c r="F18" s="9">
        <v>60</v>
      </c>
      <c r="G18" s="10">
        <f>((720+0-F18)/720)*1000</f>
        <v>916.6666666666666</v>
      </c>
      <c r="H18" s="9">
        <v>503</v>
      </c>
      <c r="I18" s="10">
        <f t="shared" si="2"/>
        <v>302.77777777777777</v>
      </c>
      <c r="J18" s="10">
        <f t="shared" si="3"/>
        <v>1816.6666666666665</v>
      </c>
    </row>
    <row r="19" spans="1:10" ht="38.25">
      <c r="A19" s="7" t="s">
        <v>22</v>
      </c>
      <c r="B19" s="8" t="s">
        <v>37</v>
      </c>
      <c r="C19" s="7" t="s">
        <v>38</v>
      </c>
      <c r="D19" s="9">
        <v>664</v>
      </c>
      <c r="E19" s="10">
        <f t="shared" si="0"/>
        <v>175</v>
      </c>
      <c r="F19" s="9">
        <v>269</v>
      </c>
      <c r="G19" s="10">
        <f>((720+0-F19)/720)*1000</f>
        <v>626.3888888888889</v>
      </c>
      <c r="H19" s="9">
        <v>29</v>
      </c>
      <c r="I19" s="10">
        <f t="shared" si="2"/>
        <v>961.1111111111111</v>
      </c>
      <c r="J19" s="10">
        <f t="shared" si="3"/>
        <v>1762.5</v>
      </c>
    </row>
    <row r="20" spans="1:10" ht="25.5">
      <c r="A20" s="7" t="s">
        <v>133</v>
      </c>
      <c r="B20" s="8" t="s">
        <v>39</v>
      </c>
      <c r="C20" s="7" t="s">
        <v>40</v>
      </c>
      <c r="D20" s="9">
        <v>340</v>
      </c>
      <c r="E20" s="10">
        <f t="shared" si="0"/>
        <v>625</v>
      </c>
      <c r="F20" s="9">
        <v>491</v>
      </c>
      <c r="G20" s="10">
        <f>((720+0-F20)/720)*1000</f>
        <v>318.05555555555554</v>
      </c>
      <c r="H20" s="9">
        <v>146</v>
      </c>
      <c r="I20" s="10">
        <f t="shared" si="2"/>
        <v>798.6111111111112</v>
      </c>
      <c r="J20" s="10">
        <f t="shared" si="3"/>
        <v>1741.6666666666667</v>
      </c>
    </row>
    <row r="21" spans="1:10" ht="25.5">
      <c r="A21" s="7" t="s">
        <v>134</v>
      </c>
      <c r="B21" s="8" t="s">
        <v>60</v>
      </c>
      <c r="C21" s="7" t="s">
        <v>61</v>
      </c>
      <c r="D21" s="9">
        <v>270</v>
      </c>
      <c r="E21" s="10">
        <f t="shared" si="0"/>
        <v>722.2222222222222</v>
      </c>
      <c r="F21" s="9">
        <v>180</v>
      </c>
      <c r="G21" s="10">
        <f>((720+0-F21)/720)*1000</f>
        <v>750</v>
      </c>
      <c r="H21" s="9">
        <v>550</v>
      </c>
      <c r="I21" s="10">
        <f t="shared" si="2"/>
        <v>237.5</v>
      </c>
      <c r="J21" s="10">
        <f t="shared" si="3"/>
        <v>1709.7222222222222</v>
      </c>
    </row>
    <row r="22" spans="1:10" ht="25.5">
      <c r="A22" s="7" t="s">
        <v>135</v>
      </c>
      <c r="B22" s="8" t="s">
        <v>66</v>
      </c>
      <c r="C22" s="7" t="s">
        <v>61</v>
      </c>
      <c r="D22" s="9">
        <v>320</v>
      </c>
      <c r="E22" s="10">
        <f t="shared" si="0"/>
        <v>652.7777777777778</v>
      </c>
      <c r="F22" s="9">
        <v>150</v>
      </c>
      <c r="G22" s="10">
        <f>((720+0-F22)/720)*1000</f>
        <v>791.6666666666666</v>
      </c>
      <c r="H22" s="9">
        <v>570</v>
      </c>
      <c r="I22" s="10">
        <f t="shared" si="2"/>
        <v>209.72222222222223</v>
      </c>
      <c r="J22" s="10">
        <f t="shared" si="3"/>
        <v>1654.1666666666667</v>
      </c>
    </row>
    <row r="23" spans="1:10" ht="25.5">
      <c r="A23" s="7" t="s">
        <v>136</v>
      </c>
      <c r="B23" s="8" t="s">
        <v>83</v>
      </c>
      <c r="C23" s="7" t="s">
        <v>59</v>
      </c>
      <c r="D23" s="9">
        <v>155</v>
      </c>
      <c r="E23" s="10">
        <f t="shared" si="0"/>
        <v>881.9444444444445</v>
      </c>
      <c r="F23" s="9">
        <v>846</v>
      </c>
      <c r="G23" s="10">
        <v>1</v>
      </c>
      <c r="H23" s="9">
        <v>175</v>
      </c>
      <c r="I23" s="10">
        <f t="shared" si="2"/>
        <v>758.3333333333333</v>
      </c>
      <c r="J23" s="10">
        <f t="shared" si="3"/>
        <v>1641.2777777777778</v>
      </c>
    </row>
    <row r="24" spans="1:10" ht="25.5">
      <c r="A24" s="7" t="s">
        <v>137</v>
      </c>
      <c r="B24" s="8" t="s">
        <v>41</v>
      </c>
      <c r="C24" s="7" t="s">
        <v>34</v>
      </c>
      <c r="D24" s="9">
        <v>165</v>
      </c>
      <c r="E24" s="10">
        <f t="shared" si="0"/>
        <v>868.0555555555555</v>
      </c>
      <c r="F24" s="9">
        <v>400</v>
      </c>
      <c r="G24" s="10">
        <f>((720+0-F24)/720)*1000</f>
        <v>444.4444444444444</v>
      </c>
      <c r="H24" s="9">
        <v>570</v>
      </c>
      <c r="I24" s="10">
        <f t="shared" si="2"/>
        <v>209.72222222222223</v>
      </c>
      <c r="J24" s="10">
        <f t="shared" si="3"/>
        <v>1522.2222222222222</v>
      </c>
    </row>
    <row r="25" spans="1:10" ht="25.5">
      <c r="A25" s="7" t="s">
        <v>138</v>
      </c>
      <c r="B25" s="8" t="s">
        <v>90</v>
      </c>
      <c r="C25" s="7" t="s">
        <v>57</v>
      </c>
      <c r="D25" s="9">
        <v>500</v>
      </c>
      <c r="E25" s="10">
        <f t="shared" si="0"/>
        <v>402.77777777777777</v>
      </c>
      <c r="F25" s="9">
        <v>609</v>
      </c>
      <c r="G25" s="10">
        <f>((720+0-F25)/720)*1000</f>
        <v>154.16666666666669</v>
      </c>
      <c r="H25" s="9">
        <v>157</v>
      </c>
      <c r="I25" s="10">
        <f t="shared" si="2"/>
        <v>783.3333333333334</v>
      </c>
      <c r="J25" s="10">
        <f t="shared" si="3"/>
        <v>1340.2777777777778</v>
      </c>
    </row>
    <row r="26" spans="1:10" ht="25.5">
      <c r="A26" s="7" t="s">
        <v>139</v>
      </c>
      <c r="B26" s="8" t="s">
        <v>85</v>
      </c>
      <c r="C26" s="7" t="s">
        <v>86</v>
      </c>
      <c r="D26" s="9">
        <v>165</v>
      </c>
      <c r="E26" s="10">
        <f t="shared" si="0"/>
        <v>868.0555555555555</v>
      </c>
      <c r="F26" s="9">
        <v>620</v>
      </c>
      <c r="G26" s="10">
        <f>((720+0-F26)/720)*1000</f>
        <v>138.88888888888889</v>
      </c>
      <c r="H26" s="9">
        <v>570</v>
      </c>
      <c r="I26" s="10">
        <f t="shared" si="2"/>
        <v>209.72222222222223</v>
      </c>
      <c r="J26" s="10">
        <f t="shared" si="3"/>
        <v>1216.6666666666665</v>
      </c>
    </row>
    <row r="27" spans="1:10" ht="25.5">
      <c r="A27" s="7" t="s">
        <v>140</v>
      </c>
      <c r="B27" s="8" t="s">
        <v>49</v>
      </c>
      <c r="C27" s="7" t="s">
        <v>29</v>
      </c>
      <c r="D27" s="9">
        <v>352</v>
      </c>
      <c r="E27" s="10">
        <f t="shared" si="0"/>
        <v>608.3333333333333</v>
      </c>
      <c r="F27" s="9">
        <v>403</v>
      </c>
      <c r="G27" s="10">
        <f>((720+0-F27)/720)*1000</f>
        <v>440.27777777777777</v>
      </c>
      <c r="H27" s="9">
        <v>721</v>
      </c>
      <c r="I27" s="10">
        <f t="shared" si="2"/>
        <v>0</v>
      </c>
      <c r="J27" s="10">
        <f t="shared" si="3"/>
        <v>1048.611111111111</v>
      </c>
    </row>
    <row r="28" spans="1:10" ht="25.5">
      <c r="A28" s="7" t="s">
        <v>141</v>
      </c>
      <c r="B28" s="8" t="s">
        <v>93</v>
      </c>
      <c r="C28" s="7" t="s">
        <v>57</v>
      </c>
      <c r="D28" s="9">
        <v>540</v>
      </c>
      <c r="E28" s="10">
        <f t="shared" si="0"/>
        <v>347.22222222222223</v>
      </c>
      <c r="F28" s="9">
        <v>1040</v>
      </c>
      <c r="G28" s="10">
        <v>1</v>
      </c>
      <c r="H28" s="9">
        <v>235</v>
      </c>
      <c r="I28" s="10">
        <f t="shared" si="2"/>
        <v>675</v>
      </c>
      <c r="J28" s="10">
        <f t="shared" si="3"/>
        <v>1023.2222222222222</v>
      </c>
    </row>
    <row r="29" spans="1:10" ht="25.5">
      <c r="A29" s="7" t="s">
        <v>149</v>
      </c>
      <c r="B29" s="8" t="s">
        <v>62</v>
      </c>
      <c r="C29" s="7" t="s">
        <v>38</v>
      </c>
      <c r="D29" s="9">
        <v>188</v>
      </c>
      <c r="E29" s="10">
        <f t="shared" si="0"/>
        <v>836.1111111111111</v>
      </c>
      <c r="F29" s="9">
        <v>721</v>
      </c>
      <c r="G29" s="10">
        <v>1</v>
      </c>
      <c r="H29" s="9" t="s">
        <v>111</v>
      </c>
      <c r="I29" s="10">
        <v>0</v>
      </c>
      <c r="J29" s="10">
        <f t="shared" si="3"/>
        <v>837.1111111111111</v>
      </c>
    </row>
    <row r="30" spans="1:10" ht="25.5">
      <c r="A30" s="7" t="s">
        <v>150</v>
      </c>
      <c r="B30" s="8" t="s">
        <v>78</v>
      </c>
      <c r="C30" s="7" t="s">
        <v>79</v>
      </c>
      <c r="D30" s="9">
        <v>230</v>
      </c>
      <c r="E30" s="10">
        <f t="shared" si="0"/>
        <v>777.7777777777778</v>
      </c>
      <c r="F30" s="9">
        <v>863</v>
      </c>
      <c r="G30" s="10">
        <v>1</v>
      </c>
      <c r="H30" s="9" t="s">
        <v>111</v>
      </c>
      <c r="I30" s="10">
        <v>0</v>
      </c>
      <c r="J30" s="10">
        <f t="shared" si="3"/>
        <v>778.7777777777778</v>
      </c>
    </row>
    <row r="31" spans="1:10" ht="25.5">
      <c r="A31" s="7" t="s">
        <v>151</v>
      </c>
      <c r="B31" s="8" t="s">
        <v>42</v>
      </c>
      <c r="C31" s="7" t="s">
        <v>34</v>
      </c>
      <c r="D31" s="9">
        <v>402</v>
      </c>
      <c r="E31" s="10">
        <f t="shared" si="0"/>
        <v>538.8888888888889</v>
      </c>
      <c r="F31" s="9">
        <v>629</v>
      </c>
      <c r="G31" s="10">
        <f>((720+0-F31)/720)*1000</f>
        <v>126.38888888888889</v>
      </c>
      <c r="H31" s="9" t="s">
        <v>111</v>
      </c>
      <c r="I31" s="10">
        <v>0</v>
      </c>
      <c r="J31" s="10">
        <f t="shared" si="3"/>
        <v>665.2777777777778</v>
      </c>
    </row>
    <row r="32" spans="1:10" ht="38.25">
      <c r="A32" s="7" t="s">
        <v>152</v>
      </c>
      <c r="B32" s="8" t="s">
        <v>74</v>
      </c>
      <c r="C32" s="7" t="s">
        <v>75</v>
      </c>
      <c r="D32" s="9">
        <v>591</v>
      </c>
      <c r="E32" s="10">
        <f t="shared" si="0"/>
        <v>276.3888888888889</v>
      </c>
      <c r="F32" s="9">
        <v>990</v>
      </c>
      <c r="G32" s="10">
        <v>1</v>
      </c>
      <c r="H32" s="9" t="s">
        <v>145</v>
      </c>
      <c r="I32" s="10">
        <v>0</v>
      </c>
      <c r="J32" s="10">
        <f t="shared" si="3"/>
        <v>277.3888888888889</v>
      </c>
    </row>
    <row r="33" spans="1:10" ht="12.75">
      <c r="A33" s="12"/>
      <c r="B33" s="13"/>
      <c r="C33" s="12"/>
      <c r="D33" s="21" t="s">
        <v>27</v>
      </c>
      <c r="E33" s="22"/>
      <c r="F33" s="21" t="s">
        <v>27</v>
      </c>
      <c r="G33" s="22"/>
      <c r="H33" s="21" t="s">
        <v>27</v>
      </c>
      <c r="I33" s="22"/>
      <c r="J33" s="14"/>
    </row>
  </sheetData>
  <sheetProtection/>
  <mergeCells count="15">
    <mergeCell ref="D33:E33"/>
    <mergeCell ref="F33:G33"/>
    <mergeCell ref="H33:I33"/>
    <mergeCell ref="A1:J1"/>
    <mergeCell ref="A2:J2"/>
    <mergeCell ref="A3:J3"/>
    <mergeCell ref="A5:J5"/>
    <mergeCell ref="C8:C9"/>
    <mergeCell ref="B8:B9"/>
    <mergeCell ref="A8:A9"/>
    <mergeCell ref="G7:J7"/>
    <mergeCell ref="D8:E8"/>
    <mergeCell ref="F8:G8"/>
    <mergeCell ref="H8:I8"/>
    <mergeCell ref="J8:J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J1"/>
    </sheetView>
  </sheetViews>
  <sheetFormatPr defaultColWidth="9.00390625" defaultRowHeight="12.75"/>
  <cols>
    <col min="1" max="1" width="5.375" style="1" customWidth="1"/>
    <col min="2" max="2" width="22.625" style="4" customWidth="1"/>
    <col min="3" max="3" width="19.75390625" style="1" customWidth="1"/>
    <col min="4" max="4" width="7.00390625" style="2" customWidth="1"/>
    <col min="5" max="5" width="7.00390625" style="3" customWidth="1"/>
    <col min="6" max="6" width="7.00390625" style="2" customWidth="1"/>
    <col min="7" max="7" width="7.00390625" style="3" customWidth="1"/>
    <col min="8" max="8" width="7.00390625" style="2" customWidth="1"/>
    <col min="9" max="10" width="7.00390625" style="3" customWidth="1"/>
  </cols>
  <sheetData>
    <row r="1" spans="1:10" ht="3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8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7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</row>
    <row r="7" spans="7:10" ht="24.75" customHeight="1">
      <c r="G7" s="17" t="s">
        <v>10</v>
      </c>
      <c r="H7" s="18"/>
      <c r="I7" s="18"/>
      <c r="J7" s="18"/>
    </row>
    <row r="8" spans="1:10" ht="12.75">
      <c r="A8" s="19" t="s">
        <v>0</v>
      </c>
      <c r="B8" s="19" t="s">
        <v>9</v>
      </c>
      <c r="C8" s="19" t="s">
        <v>23</v>
      </c>
      <c r="D8" s="19" t="s">
        <v>1</v>
      </c>
      <c r="E8" s="19"/>
      <c r="F8" s="19" t="s">
        <v>4</v>
      </c>
      <c r="G8" s="19"/>
      <c r="H8" s="19" t="s">
        <v>5</v>
      </c>
      <c r="I8" s="19"/>
      <c r="J8" s="20" t="s">
        <v>8</v>
      </c>
    </row>
    <row r="9" spans="1:10" ht="12.75">
      <c r="A9" s="19"/>
      <c r="B9" s="19"/>
      <c r="C9" s="19"/>
      <c r="D9" s="6" t="s">
        <v>2</v>
      </c>
      <c r="E9" s="5" t="s">
        <v>3</v>
      </c>
      <c r="F9" s="6" t="s">
        <v>2</v>
      </c>
      <c r="G9" s="5" t="s">
        <v>3</v>
      </c>
      <c r="H9" s="6" t="s">
        <v>2</v>
      </c>
      <c r="I9" s="5" t="s">
        <v>3</v>
      </c>
      <c r="J9" s="20"/>
    </row>
    <row r="10" spans="1:10" ht="25.5">
      <c r="A10" s="7" t="s">
        <v>13</v>
      </c>
      <c r="B10" s="8" t="s">
        <v>69</v>
      </c>
      <c r="C10" s="7" t="s">
        <v>38</v>
      </c>
      <c r="D10" s="9">
        <v>258</v>
      </c>
      <c r="E10" s="10">
        <f aca="true" t="shared" si="0" ref="E10:E26">((720+258-D10)/720)*1000</f>
        <v>1000</v>
      </c>
      <c r="F10" s="9">
        <v>115</v>
      </c>
      <c r="G10" s="10">
        <f aca="true" t="shared" si="1" ref="G10:G40">((720+65-F10)/720)*1000</f>
        <v>930.5555555555555</v>
      </c>
      <c r="H10" s="9">
        <v>36</v>
      </c>
      <c r="I10" s="10">
        <f aca="true" t="shared" si="2" ref="I10:I37">((720-H10)/720)*1000</f>
        <v>950</v>
      </c>
      <c r="J10" s="10">
        <f aca="true" t="shared" si="3" ref="J10:J41">I10+G10+E10</f>
        <v>2880.5555555555557</v>
      </c>
    </row>
    <row r="11" spans="1:10" ht="12.75">
      <c r="A11" s="7" t="s">
        <v>14</v>
      </c>
      <c r="B11" s="15" t="s">
        <v>68</v>
      </c>
      <c r="C11" s="7" t="s">
        <v>38</v>
      </c>
      <c r="D11" s="9">
        <v>280</v>
      </c>
      <c r="E11" s="10">
        <f t="shared" si="0"/>
        <v>969.4444444444445</v>
      </c>
      <c r="F11" s="9">
        <v>115</v>
      </c>
      <c r="G11" s="10">
        <f t="shared" si="1"/>
        <v>930.5555555555555</v>
      </c>
      <c r="H11" s="9">
        <v>44</v>
      </c>
      <c r="I11" s="10">
        <f t="shared" si="2"/>
        <v>938.8888888888889</v>
      </c>
      <c r="J11" s="10">
        <f t="shared" si="3"/>
        <v>2838.8888888888887</v>
      </c>
    </row>
    <row r="12" spans="1:10" ht="25.5">
      <c r="A12" s="7" t="s">
        <v>15</v>
      </c>
      <c r="B12" s="8" t="s">
        <v>35</v>
      </c>
      <c r="C12" s="7" t="s">
        <v>36</v>
      </c>
      <c r="D12" s="9">
        <v>368</v>
      </c>
      <c r="E12" s="10">
        <f t="shared" si="0"/>
        <v>847.2222222222222</v>
      </c>
      <c r="F12" s="9">
        <v>190</v>
      </c>
      <c r="G12" s="10">
        <f t="shared" si="1"/>
        <v>826.3888888888888</v>
      </c>
      <c r="H12" s="9">
        <v>0</v>
      </c>
      <c r="I12" s="10">
        <f t="shared" si="2"/>
        <v>1000</v>
      </c>
      <c r="J12" s="10">
        <f t="shared" si="3"/>
        <v>2673.611111111111</v>
      </c>
    </row>
    <row r="13" spans="1:10" ht="25.5">
      <c r="A13" s="7" t="s">
        <v>16</v>
      </c>
      <c r="B13" s="8" t="s">
        <v>54</v>
      </c>
      <c r="C13" s="7" t="s">
        <v>36</v>
      </c>
      <c r="D13" s="9">
        <v>463</v>
      </c>
      <c r="E13" s="10">
        <f t="shared" si="0"/>
        <v>715.2777777777778</v>
      </c>
      <c r="F13" s="9">
        <v>111</v>
      </c>
      <c r="G13" s="10">
        <f t="shared" si="1"/>
        <v>936.1111111111111</v>
      </c>
      <c r="H13" s="9">
        <v>33</v>
      </c>
      <c r="I13" s="10">
        <f t="shared" si="2"/>
        <v>954.1666666666667</v>
      </c>
      <c r="J13" s="10">
        <f t="shared" si="3"/>
        <v>2605.5555555555557</v>
      </c>
    </row>
    <row r="14" spans="1:10" ht="25.5">
      <c r="A14" s="7" t="s">
        <v>17</v>
      </c>
      <c r="B14" s="8" t="s">
        <v>33</v>
      </c>
      <c r="C14" s="7" t="s">
        <v>34</v>
      </c>
      <c r="D14" s="9">
        <v>590</v>
      </c>
      <c r="E14" s="10">
        <f t="shared" si="0"/>
        <v>538.8888888888889</v>
      </c>
      <c r="F14" s="9">
        <v>67</v>
      </c>
      <c r="G14" s="10">
        <f t="shared" si="1"/>
        <v>997.2222222222223</v>
      </c>
      <c r="H14" s="9">
        <v>60</v>
      </c>
      <c r="I14" s="10">
        <f t="shared" si="2"/>
        <v>916.6666666666666</v>
      </c>
      <c r="J14" s="10">
        <f t="shared" si="3"/>
        <v>2452.777777777778</v>
      </c>
    </row>
    <row r="15" spans="1:10" ht="25.5">
      <c r="A15" s="7" t="s">
        <v>18</v>
      </c>
      <c r="B15" s="8" t="s">
        <v>50</v>
      </c>
      <c r="C15" s="7" t="s">
        <v>48</v>
      </c>
      <c r="D15" s="9">
        <v>590</v>
      </c>
      <c r="E15" s="10">
        <f t="shared" si="0"/>
        <v>538.8888888888889</v>
      </c>
      <c r="F15" s="9">
        <v>105</v>
      </c>
      <c r="G15" s="10">
        <f t="shared" si="1"/>
        <v>944.4444444444445</v>
      </c>
      <c r="H15" s="9">
        <v>35</v>
      </c>
      <c r="I15" s="10">
        <f t="shared" si="2"/>
        <v>951.3888888888888</v>
      </c>
      <c r="J15" s="10">
        <f t="shared" si="3"/>
        <v>2434.722222222222</v>
      </c>
    </row>
    <row r="16" spans="1:10" ht="25.5">
      <c r="A16" s="7" t="s">
        <v>19</v>
      </c>
      <c r="B16" s="8" t="s">
        <v>43</v>
      </c>
      <c r="C16" s="7" t="s">
        <v>44</v>
      </c>
      <c r="D16" s="9">
        <v>790</v>
      </c>
      <c r="E16" s="10">
        <f t="shared" si="0"/>
        <v>261.11111111111114</v>
      </c>
      <c r="F16" s="9">
        <v>65</v>
      </c>
      <c r="G16" s="10">
        <f t="shared" si="1"/>
        <v>1000</v>
      </c>
      <c r="H16" s="9">
        <v>56</v>
      </c>
      <c r="I16" s="10">
        <f t="shared" si="2"/>
        <v>922.2222222222223</v>
      </c>
      <c r="J16" s="10">
        <f t="shared" si="3"/>
        <v>2183.3333333333335</v>
      </c>
    </row>
    <row r="17" spans="1:10" ht="25.5">
      <c r="A17" s="7" t="s">
        <v>20</v>
      </c>
      <c r="B17" s="8" t="s">
        <v>82</v>
      </c>
      <c r="C17" s="7" t="s">
        <v>48</v>
      </c>
      <c r="D17" s="9">
        <v>730</v>
      </c>
      <c r="E17" s="10">
        <f t="shared" si="0"/>
        <v>344.44444444444446</v>
      </c>
      <c r="F17" s="9">
        <v>187</v>
      </c>
      <c r="G17" s="10">
        <f t="shared" si="1"/>
        <v>830.5555555555557</v>
      </c>
      <c r="H17" s="9">
        <v>0</v>
      </c>
      <c r="I17" s="10">
        <f t="shared" si="2"/>
        <v>1000</v>
      </c>
      <c r="J17" s="10">
        <f t="shared" si="3"/>
        <v>2175</v>
      </c>
    </row>
    <row r="18" spans="1:10" ht="25.5">
      <c r="A18" s="7" t="s">
        <v>21</v>
      </c>
      <c r="B18" s="8" t="s">
        <v>47</v>
      </c>
      <c r="C18" s="7" t="s">
        <v>48</v>
      </c>
      <c r="D18" s="9">
        <v>631</v>
      </c>
      <c r="E18" s="10">
        <f t="shared" si="0"/>
        <v>481.94444444444446</v>
      </c>
      <c r="F18" s="9">
        <v>270</v>
      </c>
      <c r="G18" s="10">
        <f t="shared" si="1"/>
        <v>715.2777777777778</v>
      </c>
      <c r="H18" s="9">
        <v>34</v>
      </c>
      <c r="I18" s="10">
        <f t="shared" si="2"/>
        <v>952.7777777777777</v>
      </c>
      <c r="J18" s="10">
        <f t="shared" si="3"/>
        <v>2150</v>
      </c>
    </row>
    <row r="19" spans="1:10" ht="25.5">
      <c r="A19" s="7" t="s">
        <v>22</v>
      </c>
      <c r="B19" s="8" t="s">
        <v>107</v>
      </c>
      <c r="C19" s="7" t="s">
        <v>172</v>
      </c>
      <c r="D19" s="9">
        <v>722</v>
      </c>
      <c r="E19" s="10">
        <f t="shared" si="0"/>
        <v>355.55555555555554</v>
      </c>
      <c r="F19" s="9">
        <v>178</v>
      </c>
      <c r="G19" s="10">
        <f t="shared" si="1"/>
        <v>843.0555555555555</v>
      </c>
      <c r="H19" s="9">
        <v>55</v>
      </c>
      <c r="I19" s="10">
        <f t="shared" si="2"/>
        <v>923.6111111111112</v>
      </c>
      <c r="J19" s="10">
        <f t="shared" si="3"/>
        <v>2122.222222222222</v>
      </c>
    </row>
    <row r="20" spans="1:10" ht="25.5">
      <c r="A20" s="7" t="s">
        <v>133</v>
      </c>
      <c r="B20" s="16" t="s">
        <v>168</v>
      </c>
      <c r="C20" s="7" t="s">
        <v>92</v>
      </c>
      <c r="D20" s="9">
        <v>792</v>
      </c>
      <c r="E20" s="10">
        <f t="shared" si="0"/>
        <v>258.33333333333337</v>
      </c>
      <c r="F20" s="9">
        <v>125</v>
      </c>
      <c r="G20" s="10">
        <f t="shared" si="1"/>
        <v>916.6666666666666</v>
      </c>
      <c r="H20" s="9">
        <v>140</v>
      </c>
      <c r="I20" s="10">
        <f t="shared" si="2"/>
        <v>805.5555555555555</v>
      </c>
      <c r="J20" s="10">
        <f t="shared" si="3"/>
        <v>1980.5555555555557</v>
      </c>
    </row>
    <row r="21" spans="1:10" ht="25.5">
      <c r="A21" s="7" t="s">
        <v>134</v>
      </c>
      <c r="B21" s="8" t="s">
        <v>106</v>
      </c>
      <c r="C21" s="7" t="s">
        <v>115</v>
      </c>
      <c r="D21" s="9">
        <v>740</v>
      </c>
      <c r="E21" s="10">
        <f t="shared" si="0"/>
        <v>330.55555555555554</v>
      </c>
      <c r="F21" s="9">
        <v>203</v>
      </c>
      <c r="G21" s="10">
        <f t="shared" si="1"/>
        <v>808.3333333333334</v>
      </c>
      <c r="H21" s="9">
        <v>126</v>
      </c>
      <c r="I21" s="10">
        <f t="shared" si="2"/>
        <v>825</v>
      </c>
      <c r="J21" s="10">
        <f t="shared" si="3"/>
        <v>1963.8888888888891</v>
      </c>
    </row>
    <row r="22" spans="1:10" ht="25.5">
      <c r="A22" s="7" t="s">
        <v>135</v>
      </c>
      <c r="B22" s="8" t="s">
        <v>70</v>
      </c>
      <c r="C22" s="7" t="s">
        <v>52</v>
      </c>
      <c r="D22" s="9">
        <v>854</v>
      </c>
      <c r="E22" s="10">
        <f t="shared" si="0"/>
        <v>172.22222222222223</v>
      </c>
      <c r="F22" s="9">
        <v>180</v>
      </c>
      <c r="G22" s="10">
        <f t="shared" si="1"/>
        <v>840.2777777777778</v>
      </c>
      <c r="H22" s="9">
        <v>103</v>
      </c>
      <c r="I22" s="10">
        <f t="shared" si="2"/>
        <v>856.9444444444443</v>
      </c>
      <c r="J22" s="10">
        <f t="shared" si="3"/>
        <v>1869.4444444444443</v>
      </c>
    </row>
    <row r="23" spans="1:10" ht="25.5">
      <c r="A23" s="7" t="s">
        <v>136</v>
      </c>
      <c r="B23" s="8" t="s">
        <v>67</v>
      </c>
      <c r="C23" s="7" t="s">
        <v>44</v>
      </c>
      <c r="D23" s="9">
        <v>605</v>
      </c>
      <c r="E23" s="10">
        <f t="shared" si="0"/>
        <v>518.0555555555557</v>
      </c>
      <c r="F23" s="9">
        <v>100</v>
      </c>
      <c r="G23" s="10">
        <f t="shared" si="1"/>
        <v>951.3888888888888</v>
      </c>
      <c r="H23" s="9">
        <v>440</v>
      </c>
      <c r="I23" s="10">
        <f t="shared" si="2"/>
        <v>388.8888888888889</v>
      </c>
      <c r="J23" s="10">
        <f t="shared" si="3"/>
        <v>1858.3333333333335</v>
      </c>
    </row>
    <row r="24" spans="1:10" ht="25.5">
      <c r="A24" s="7" t="s">
        <v>137</v>
      </c>
      <c r="B24" s="16" t="s">
        <v>169</v>
      </c>
      <c r="C24" s="7" t="s">
        <v>89</v>
      </c>
      <c r="D24" s="9">
        <v>791</v>
      </c>
      <c r="E24" s="10">
        <f t="shared" si="0"/>
        <v>259.72222222222223</v>
      </c>
      <c r="F24" s="9">
        <v>305</v>
      </c>
      <c r="G24" s="10">
        <f t="shared" si="1"/>
        <v>666.6666666666666</v>
      </c>
      <c r="H24" s="9">
        <v>58</v>
      </c>
      <c r="I24" s="10">
        <f t="shared" si="2"/>
        <v>919.4444444444443</v>
      </c>
      <c r="J24" s="10">
        <f t="shared" si="3"/>
        <v>1845.833333333333</v>
      </c>
    </row>
    <row r="25" spans="1:10" ht="25.5">
      <c r="A25" s="7" t="s">
        <v>138</v>
      </c>
      <c r="B25" s="8" t="s">
        <v>146</v>
      </c>
      <c r="C25" s="7" t="s">
        <v>46</v>
      </c>
      <c r="D25" s="9">
        <v>887</v>
      </c>
      <c r="E25" s="10">
        <f t="shared" si="0"/>
        <v>126.38888888888889</v>
      </c>
      <c r="F25" s="9">
        <v>235</v>
      </c>
      <c r="G25" s="10">
        <f t="shared" si="1"/>
        <v>763.8888888888888</v>
      </c>
      <c r="H25" s="9">
        <v>50</v>
      </c>
      <c r="I25" s="10">
        <f t="shared" si="2"/>
        <v>930.5555555555555</v>
      </c>
      <c r="J25" s="10">
        <f t="shared" si="3"/>
        <v>1820.8333333333333</v>
      </c>
    </row>
    <row r="26" spans="1:10" ht="25.5">
      <c r="A26" s="7" t="s">
        <v>139</v>
      </c>
      <c r="B26" s="8" t="s">
        <v>65</v>
      </c>
      <c r="C26" s="7" t="s">
        <v>46</v>
      </c>
      <c r="D26" s="9">
        <v>852</v>
      </c>
      <c r="E26" s="10">
        <f t="shared" si="0"/>
        <v>175</v>
      </c>
      <c r="F26" s="9">
        <v>335</v>
      </c>
      <c r="G26" s="10">
        <f t="shared" si="1"/>
        <v>625</v>
      </c>
      <c r="H26" s="9">
        <v>0</v>
      </c>
      <c r="I26" s="10">
        <f t="shared" si="2"/>
        <v>1000</v>
      </c>
      <c r="J26" s="10">
        <f t="shared" si="3"/>
        <v>1800</v>
      </c>
    </row>
    <row r="27" spans="1:10" ht="25.5">
      <c r="A27" s="7" t="s">
        <v>140</v>
      </c>
      <c r="B27" s="8" t="s">
        <v>91</v>
      </c>
      <c r="C27" s="7" t="s">
        <v>92</v>
      </c>
      <c r="D27" s="9">
        <v>1000</v>
      </c>
      <c r="E27" s="10">
        <v>1</v>
      </c>
      <c r="F27" s="9">
        <v>235</v>
      </c>
      <c r="G27" s="10">
        <f t="shared" si="1"/>
        <v>763.8888888888888</v>
      </c>
      <c r="H27" s="9">
        <v>50</v>
      </c>
      <c r="I27" s="10">
        <f t="shared" si="2"/>
        <v>930.5555555555555</v>
      </c>
      <c r="J27" s="10">
        <f t="shared" si="3"/>
        <v>1695.4444444444443</v>
      </c>
    </row>
    <row r="28" spans="1:10" ht="25.5">
      <c r="A28" s="7" t="s">
        <v>141</v>
      </c>
      <c r="B28" s="8" t="s">
        <v>51</v>
      </c>
      <c r="C28" s="7" t="s">
        <v>52</v>
      </c>
      <c r="D28" s="9">
        <v>774</v>
      </c>
      <c r="E28" s="10">
        <f>((720+258-D28)/720)*1000</f>
        <v>283.3333333333333</v>
      </c>
      <c r="F28" s="9">
        <v>295</v>
      </c>
      <c r="G28" s="10">
        <f t="shared" si="1"/>
        <v>680.5555555555555</v>
      </c>
      <c r="H28" s="9">
        <v>230</v>
      </c>
      <c r="I28" s="10">
        <f t="shared" si="2"/>
        <v>680.5555555555555</v>
      </c>
      <c r="J28" s="10">
        <f t="shared" si="3"/>
        <v>1644.4444444444443</v>
      </c>
    </row>
    <row r="29" spans="1:10" ht="25.5">
      <c r="A29" s="7" t="s">
        <v>149</v>
      </c>
      <c r="B29" s="8" t="s">
        <v>56</v>
      </c>
      <c r="C29" s="7" t="s">
        <v>57</v>
      </c>
      <c r="D29" s="9">
        <v>751</v>
      </c>
      <c r="E29" s="10">
        <f>((720+258-D29)/720)*1000</f>
        <v>315.27777777777777</v>
      </c>
      <c r="F29" s="9">
        <v>370</v>
      </c>
      <c r="G29" s="10">
        <f t="shared" si="1"/>
        <v>576.3888888888888</v>
      </c>
      <c r="H29" s="9">
        <v>245</v>
      </c>
      <c r="I29" s="10">
        <f t="shared" si="2"/>
        <v>659.7222222222222</v>
      </c>
      <c r="J29" s="10">
        <f t="shared" si="3"/>
        <v>1551.3888888888887</v>
      </c>
    </row>
    <row r="30" spans="1:10" ht="25.5">
      <c r="A30" s="7" t="s">
        <v>150</v>
      </c>
      <c r="B30" s="8" t="s">
        <v>88</v>
      </c>
      <c r="C30" s="7" t="s">
        <v>89</v>
      </c>
      <c r="D30" s="9">
        <v>1150</v>
      </c>
      <c r="E30" s="10">
        <v>1</v>
      </c>
      <c r="F30" s="9">
        <v>345</v>
      </c>
      <c r="G30" s="10">
        <f t="shared" si="1"/>
        <v>611.1111111111112</v>
      </c>
      <c r="H30" s="9">
        <v>50</v>
      </c>
      <c r="I30" s="10">
        <f t="shared" si="2"/>
        <v>930.5555555555555</v>
      </c>
      <c r="J30" s="10">
        <f t="shared" si="3"/>
        <v>1542.6666666666667</v>
      </c>
    </row>
    <row r="31" spans="1:10" ht="25.5">
      <c r="A31" s="7" t="s">
        <v>151</v>
      </c>
      <c r="B31" s="8" t="s">
        <v>63</v>
      </c>
      <c r="C31" s="7" t="s">
        <v>44</v>
      </c>
      <c r="D31" s="9">
        <v>853</v>
      </c>
      <c r="E31" s="10">
        <f aca="true" t="shared" si="4" ref="E31:E39">((720+258-D31)/720)*1000</f>
        <v>173.61111111111111</v>
      </c>
      <c r="F31" s="9">
        <v>100</v>
      </c>
      <c r="G31" s="10">
        <f t="shared" si="1"/>
        <v>951.3888888888888</v>
      </c>
      <c r="H31" s="9">
        <v>421</v>
      </c>
      <c r="I31" s="10">
        <f t="shared" si="2"/>
        <v>415.2777777777778</v>
      </c>
      <c r="J31" s="10">
        <f t="shared" si="3"/>
        <v>1540.2777777777776</v>
      </c>
    </row>
    <row r="32" spans="1:10" ht="25.5">
      <c r="A32" s="7" t="s">
        <v>152</v>
      </c>
      <c r="B32" s="8" t="s">
        <v>80</v>
      </c>
      <c r="C32" s="7" t="s">
        <v>81</v>
      </c>
      <c r="D32" s="9">
        <v>841</v>
      </c>
      <c r="E32" s="10">
        <f t="shared" si="4"/>
        <v>190.27777777777777</v>
      </c>
      <c r="F32" s="9">
        <v>230</v>
      </c>
      <c r="G32" s="10">
        <f t="shared" si="1"/>
        <v>770.8333333333334</v>
      </c>
      <c r="H32" s="9">
        <v>390</v>
      </c>
      <c r="I32" s="10">
        <f t="shared" si="2"/>
        <v>458.3333333333333</v>
      </c>
      <c r="J32" s="10">
        <f t="shared" si="3"/>
        <v>1419.4444444444446</v>
      </c>
    </row>
    <row r="33" spans="1:10" ht="25.5">
      <c r="A33" s="7" t="s">
        <v>153</v>
      </c>
      <c r="B33" s="8" t="s">
        <v>147</v>
      </c>
      <c r="C33" s="7" t="s">
        <v>148</v>
      </c>
      <c r="D33" s="9">
        <v>890</v>
      </c>
      <c r="E33" s="10">
        <f t="shared" si="4"/>
        <v>122.22222222222221</v>
      </c>
      <c r="F33" s="9">
        <v>550</v>
      </c>
      <c r="G33" s="10">
        <f t="shared" si="1"/>
        <v>326.3888888888889</v>
      </c>
      <c r="H33" s="9">
        <v>92</v>
      </c>
      <c r="I33" s="10">
        <f t="shared" si="2"/>
        <v>872.2222222222223</v>
      </c>
      <c r="J33" s="10">
        <f t="shared" si="3"/>
        <v>1320.8333333333335</v>
      </c>
    </row>
    <row r="34" spans="1:10" ht="24">
      <c r="A34" s="7" t="s">
        <v>154</v>
      </c>
      <c r="B34" s="8" t="s">
        <v>170</v>
      </c>
      <c r="C34" s="7" t="s">
        <v>34</v>
      </c>
      <c r="D34" s="9">
        <v>841</v>
      </c>
      <c r="E34" s="10">
        <f t="shared" si="4"/>
        <v>190.27777777777777</v>
      </c>
      <c r="F34" s="9">
        <v>320</v>
      </c>
      <c r="G34" s="10">
        <f t="shared" si="1"/>
        <v>645.8333333333334</v>
      </c>
      <c r="H34" s="9">
        <v>415</v>
      </c>
      <c r="I34" s="10">
        <f t="shared" si="2"/>
        <v>423.6111111111111</v>
      </c>
      <c r="J34" s="10">
        <f t="shared" si="3"/>
        <v>1259.7222222222222</v>
      </c>
    </row>
    <row r="35" spans="1:10" ht="25.5">
      <c r="A35" s="7" t="s">
        <v>155</v>
      </c>
      <c r="B35" s="8" t="s">
        <v>76</v>
      </c>
      <c r="C35" s="7" t="s">
        <v>77</v>
      </c>
      <c r="D35" s="9">
        <v>798</v>
      </c>
      <c r="E35" s="10">
        <f t="shared" si="4"/>
        <v>250</v>
      </c>
      <c r="F35" s="9">
        <v>640</v>
      </c>
      <c r="G35" s="10">
        <f t="shared" si="1"/>
        <v>201.38888888888889</v>
      </c>
      <c r="H35" s="9">
        <v>162</v>
      </c>
      <c r="I35" s="10">
        <f t="shared" si="2"/>
        <v>775</v>
      </c>
      <c r="J35" s="10">
        <f t="shared" si="3"/>
        <v>1226.388888888889</v>
      </c>
    </row>
    <row r="36" spans="1:10" ht="25.5">
      <c r="A36" s="7" t="s">
        <v>156</v>
      </c>
      <c r="B36" s="8" t="s">
        <v>108</v>
      </c>
      <c r="C36" s="7" t="s">
        <v>109</v>
      </c>
      <c r="D36" s="9">
        <v>690</v>
      </c>
      <c r="E36" s="10">
        <f t="shared" si="4"/>
        <v>400</v>
      </c>
      <c r="F36" s="9">
        <v>690</v>
      </c>
      <c r="G36" s="10">
        <f t="shared" si="1"/>
        <v>131.94444444444446</v>
      </c>
      <c r="H36" s="9">
        <v>390</v>
      </c>
      <c r="I36" s="10">
        <f t="shared" si="2"/>
        <v>458.3333333333333</v>
      </c>
      <c r="J36" s="10">
        <f t="shared" si="3"/>
        <v>990.2777777777778</v>
      </c>
    </row>
    <row r="37" spans="1:10" ht="25.5">
      <c r="A37" s="7" t="s">
        <v>157</v>
      </c>
      <c r="B37" s="8" t="s">
        <v>45</v>
      </c>
      <c r="C37" s="7" t="s">
        <v>46</v>
      </c>
      <c r="D37" s="9">
        <v>798</v>
      </c>
      <c r="E37" s="10">
        <f t="shared" si="4"/>
        <v>250</v>
      </c>
      <c r="F37" s="9">
        <v>570</v>
      </c>
      <c r="G37" s="10">
        <f t="shared" si="1"/>
        <v>298.6111111111111</v>
      </c>
      <c r="H37" s="9">
        <v>540</v>
      </c>
      <c r="I37" s="10">
        <f t="shared" si="2"/>
        <v>250</v>
      </c>
      <c r="J37" s="10">
        <f t="shared" si="3"/>
        <v>798.6111111111111</v>
      </c>
    </row>
    <row r="38" spans="1:10" ht="25.5">
      <c r="A38" s="7" t="s">
        <v>158</v>
      </c>
      <c r="B38" s="15" t="s">
        <v>171</v>
      </c>
      <c r="C38" s="7" t="s">
        <v>38</v>
      </c>
      <c r="D38" s="9">
        <v>851</v>
      </c>
      <c r="E38" s="10">
        <f t="shared" si="4"/>
        <v>176.3888888888889</v>
      </c>
      <c r="F38" s="9">
        <v>353</v>
      </c>
      <c r="G38" s="10">
        <f t="shared" si="1"/>
        <v>600</v>
      </c>
      <c r="H38" s="9" t="s">
        <v>111</v>
      </c>
      <c r="I38" s="10">
        <v>0</v>
      </c>
      <c r="J38" s="10">
        <f t="shared" si="3"/>
        <v>776.3888888888889</v>
      </c>
    </row>
    <row r="39" spans="1:10" ht="25.5">
      <c r="A39" s="7" t="s">
        <v>159</v>
      </c>
      <c r="B39" s="8" t="s">
        <v>144</v>
      </c>
      <c r="C39" s="7" t="s">
        <v>46</v>
      </c>
      <c r="D39" s="9">
        <v>790</v>
      </c>
      <c r="E39" s="10">
        <f t="shared" si="4"/>
        <v>261.11111111111114</v>
      </c>
      <c r="F39" s="9">
        <v>604</v>
      </c>
      <c r="G39" s="10">
        <f t="shared" si="1"/>
        <v>251.38888888888889</v>
      </c>
      <c r="H39" s="9">
        <v>540</v>
      </c>
      <c r="I39" s="10">
        <f>((720-H39)/720)*1000</f>
        <v>250</v>
      </c>
      <c r="J39" s="10">
        <f t="shared" si="3"/>
        <v>762.5</v>
      </c>
    </row>
    <row r="40" spans="1:10" ht="25.5">
      <c r="A40" s="7" t="s">
        <v>160</v>
      </c>
      <c r="B40" s="8" t="s">
        <v>142</v>
      </c>
      <c r="C40" s="7" t="s">
        <v>109</v>
      </c>
      <c r="D40" s="9">
        <v>1073</v>
      </c>
      <c r="E40" s="10">
        <v>1</v>
      </c>
      <c r="F40" s="9">
        <v>780</v>
      </c>
      <c r="G40" s="10">
        <f t="shared" si="1"/>
        <v>6.944444444444444</v>
      </c>
      <c r="H40" s="9">
        <v>604</v>
      </c>
      <c r="I40" s="10">
        <f>((720-H40)/720)*1000</f>
        <v>161.11111111111111</v>
      </c>
      <c r="J40" s="10">
        <f t="shared" si="3"/>
        <v>169.05555555555557</v>
      </c>
    </row>
    <row r="41" spans="1:10" ht="38.25">
      <c r="A41" s="7" t="s">
        <v>161</v>
      </c>
      <c r="B41" s="8" t="s">
        <v>143</v>
      </c>
      <c r="C41" s="7" t="s">
        <v>109</v>
      </c>
      <c r="D41" s="9">
        <v>1531</v>
      </c>
      <c r="E41" s="10">
        <v>1</v>
      </c>
      <c r="F41" s="9">
        <v>840</v>
      </c>
      <c r="G41" s="10">
        <v>1</v>
      </c>
      <c r="H41" s="9">
        <v>600</v>
      </c>
      <c r="I41" s="10">
        <f>((720-H41)/720)*1000</f>
        <v>166.66666666666666</v>
      </c>
      <c r="J41" s="10">
        <f t="shared" si="3"/>
        <v>168.66666666666666</v>
      </c>
    </row>
    <row r="42" spans="1:10" ht="12.75">
      <c r="A42" s="12"/>
      <c r="B42" s="13"/>
      <c r="C42" s="12"/>
      <c r="D42" s="21" t="s">
        <v>27</v>
      </c>
      <c r="E42" s="22"/>
      <c r="F42" s="21" t="s">
        <v>27</v>
      </c>
      <c r="G42" s="22"/>
      <c r="H42" s="21" t="s">
        <v>27</v>
      </c>
      <c r="I42" s="22"/>
      <c r="J42" s="14"/>
    </row>
  </sheetData>
  <sheetProtection/>
  <mergeCells count="15">
    <mergeCell ref="G7:J7"/>
    <mergeCell ref="D8:E8"/>
    <mergeCell ref="F8:G8"/>
    <mergeCell ref="H8:I8"/>
    <mergeCell ref="J8:J9"/>
    <mergeCell ref="D42:E42"/>
    <mergeCell ref="F42:G42"/>
    <mergeCell ref="H42:I42"/>
    <mergeCell ref="A1:J1"/>
    <mergeCell ref="A2:J2"/>
    <mergeCell ref="A3:J3"/>
    <mergeCell ref="A5:J5"/>
    <mergeCell ref="C8:C9"/>
    <mergeCell ref="B8:B9"/>
    <mergeCell ref="A8:A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J1"/>
    </sheetView>
  </sheetViews>
  <sheetFormatPr defaultColWidth="9.00390625" defaultRowHeight="12.75"/>
  <cols>
    <col min="1" max="1" width="5.375" style="1" customWidth="1"/>
    <col min="2" max="2" width="22.625" style="4" customWidth="1"/>
    <col min="3" max="3" width="19.75390625" style="1" customWidth="1"/>
    <col min="4" max="4" width="7.00390625" style="2" customWidth="1"/>
    <col min="5" max="5" width="7.00390625" style="3" customWidth="1"/>
    <col min="6" max="6" width="7.00390625" style="2" customWidth="1"/>
    <col min="7" max="7" width="7.00390625" style="3" customWidth="1"/>
    <col min="8" max="8" width="7.00390625" style="2" customWidth="1"/>
    <col min="9" max="10" width="7.00390625" style="3" customWidth="1"/>
  </cols>
  <sheetData>
    <row r="1" spans="1:10" ht="3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8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7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</row>
    <row r="7" spans="7:10" ht="24.75" customHeight="1">
      <c r="G7" s="17" t="s">
        <v>11</v>
      </c>
      <c r="H7" s="18"/>
      <c r="I7" s="18"/>
      <c r="J7" s="18"/>
    </row>
    <row r="8" spans="1:10" ht="12.75">
      <c r="A8" s="19" t="s">
        <v>0</v>
      </c>
      <c r="B8" s="19" t="s">
        <v>9</v>
      </c>
      <c r="C8" s="19" t="s">
        <v>23</v>
      </c>
      <c r="D8" s="19" t="s">
        <v>1</v>
      </c>
      <c r="E8" s="19"/>
      <c r="F8" s="19" t="s">
        <v>4</v>
      </c>
      <c r="G8" s="19"/>
      <c r="H8" s="19" t="s">
        <v>5</v>
      </c>
      <c r="I8" s="19"/>
      <c r="J8" s="20" t="s">
        <v>8</v>
      </c>
    </row>
    <row r="9" spans="1:10" ht="12.75">
      <c r="A9" s="19"/>
      <c r="B9" s="19"/>
      <c r="C9" s="19"/>
      <c r="D9" s="6" t="s">
        <v>2</v>
      </c>
      <c r="E9" s="5" t="s">
        <v>3</v>
      </c>
      <c r="F9" s="6" t="s">
        <v>2</v>
      </c>
      <c r="G9" s="5" t="s">
        <v>3</v>
      </c>
      <c r="H9" s="6" t="s">
        <v>2</v>
      </c>
      <c r="I9" s="5" t="s">
        <v>3</v>
      </c>
      <c r="J9" s="20"/>
    </row>
    <row r="10" spans="1:10" ht="25.5">
      <c r="A10" s="7" t="s">
        <v>13</v>
      </c>
      <c r="B10" s="8" t="s">
        <v>164</v>
      </c>
      <c r="C10" s="7" t="s">
        <v>95</v>
      </c>
      <c r="D10" s="9">
        <v>95</v>
      </c>
      <c r="E10" s="10">
        <f aca="true" t="shared" si="0" ref="E10:E21">((1170+95-D10)/1170)*1000</f>
        <v>1000</v>
      </c>
      <c r="F10" s="9">
        <v>193</v>
      </c>
      <c r="G10" s="10">
        <f aca="true" t="shared" si="1" ref="G10:G17">((990+193-F10)/990)*1000</f>
        <v>1000</v>
      </c>
      <c r="H10" s="9">
        <v>40</v>
      </c>
      <c r="I10" s="10">
        <f aca="true" t="shared" si="2" ref="I10:I28">((720+40-H10)/720)*1000</f>
        <v>1000</v>
      </c>
      <c r="J10" s="10">
        <f aca="true" t="shared" si="3" ref="J10:J28">I10+G10+E10</f>
        <v>3000</v>
      </c>
    </row>
    <row r="11" spans="1:10" ht="25.5">
      <c r="A11" s="7" t="s">
        <v>14</v>
      </c>
      <c r="B11" s="8" t="s">
        <v>94</v>
      </c>
      <c r="C11" s="7" t="s">
        <v>172</v>
      </c>
      <c r="D11" s="9">
        <v>190</v>
      </c>
      <c r="E11" s="10">
        <f t="shared" si="0"/>
        <v>918.8034188034187</v>
      </c>
      <c r="F11" s="9">
        <v>471</v>
      </c>
      <c r="G11" s="10">
        <f t="shared" si="1"/>
        <v>719.1919191919192</v>
      </c>
      <c r="H11" s="9">
        <v>55</v>
      </c>
      <c r="I11" s="10">
        <f t="shared" si="2"/>
        <v>979.1666666666666</v>
      </c>
      <c r="J11" s="10">
        <f t="shared" si="3"/>
        <v>2617.1620046620046</v>
      </c>
    </row>
    <row r="12" spans="1:10" ht="25.5">
      <c r="A12" s="7" t="s">
        <v>15</v>
      </c>
      <c r="B12" s="8" t="s">
        <v>100</v>
      </c>
      <c r="C12" s="7" t="s">
        <v>48</v>
      </c>
      <c r="D12" s="9">
        <v>320</v>
      </c>
      <c r="E12" s="10">
        <f t="shared" si="0"/>
        <v>807.6923076923077</v>
      </c>
      <c r="F12" s="9">
        <v>690</v>
      </c>
      <c r="G12" s="10">
        <f t="shared" si="1"/>
        <v>497.979797979798</v>
      </c>
      <c r="H12" s="9">
        <v>62</v>
      </c>
      <c r="I12" s="10">
        <f t="shared" si="2"/>
        <v>969.4444444444445</v>
      </c>
      <c r="J12" s="10">
        <f t="shared" si="3"/>
        <v>2275.11655011655</v>
      </c>
    </row>
    <row r="13" spans="1:10" ht="25.5">
      <c r="A13" s="7" t="s">
        <v>16</v>
      </c>
      <c r="B13" s="8" t="s">
        <v>103</v>
      </c>
      <c r="C13" s="7" t="s">
        <v>167</v>
      </c>
      <c r="D13" s="9">
        <v>635</v>
      </c>
      <c r="E13" s="10">
        <f t="shared" si="0"/>
        <v>538.4615384615385</v>
      </c>
      <c r="F13" s="9">
        <v>571</v>
      </c>
      <c r="G13" s="10">
        <f t="shared" si="1"/>
        <v>618.1818181818181</v>
      </c>
      <c r="H13" s="9">
        <v>65</v>
      </c>
      <c r="I13" s="10">
        <f t="shared" si="2"/>
        <v>965.2777777777778</v>
      </c>
      <c r="J13" s="10">
        <f t="shared" si="3"/>
        <v>2121.9211344211344</v>
      </c>
    </row>
    <row r="14" spans="1:10" ht="25.5">
      <c r="A14" s="7" t="s">
        <v>17</v>
      </c>
      <c r="B14" s="8" t="s">
        <v>96</v>
      </c>
      <c r="C14" s="7" t="s">
        <v>95</v>
      </c>
      <c r="D14" s="9">
        <v>695</v>
      </c>
      <c r="E14" s="10">
        <f t="shared" si="0"/>
        <v>487.1794871794872</v>
      </c>
      <c r="F14" s="9">
        <v>580</v>
      </c>
      <c r="G14" s="10">
        <f t="shared" si="1"/>
        <v>609.0909090909091</v>
      </c>
      <c r="H14" s="9">
        <v>65</v>
      </c>
      <c r="I14" s="10">
        <f t="shared" si="2"/>
        <v>965.2777777777778</v>
      </c>
      <c r="J14" s="10">
        <f t="shared" si="3"/>
        <v>2061.548174048174</v>
      </c>
    </row>
    <row r="15" spans="1:10" ht="25.5">
      <c r="A15" s="7" t="s">
        <v>18</v>
      </c>
      <c r="B15" s="8" t="s">
        <v>105</v>
      </c>
      <c r="C15" s="7" t="s">
        <v>81</v>
      </c>
      <c r="D15" s="9">
        <v>907</v>
      </c>
      <c r="E15" s="10">
        <f t="shared" si="0"/>
        <v>305.982905982906</v>
      </c>
      <c r="F15" s="9">
        <v>372</v>
      </c>
      <c r="G15" s="10">
        <f t="shared" si="1"/>
        <v>819.1919191919192</v>
      </c>
      <c r="H15" s="9">
        <v>170</v>
      </c>
      <c r="I15" s="10">
        <f t="shared" si="2"/>
        <v>819.4444444444445</v>
      </c>
      <c r="J15" s="10">
        <f t="shared" si="3"/>
        <v>1944.6192696192695</v>
      </c>
    </row>
    <row r="16" spans="1:10" ht="25.5">
      <c r="A16" s="7" t="s">
        <v>19</v>
      </c>
      <c r="B16" s="8" t="s">
        <v>97</v>
      </c>
      <c r="C16" s="7" t="s">
        <v>98</v>
      </c>
      <c r="D16" s="9">
        <v>959</v>
      </c>
      <c r="E16" s="10">
        <f t="shared" si="0"/>
        <v>261.53846153846155</v>
      </c>
      <c r="F16" s="9">
        <v>217</v>
      </c>
      <c r="G16" s="10">
        <f t="shared" si="1"/>
        <v>975.7575757575758</v>
      </c>
      <c r="H16" s="9">
        <v>422</v>
      </c>
      <c r="I16" s="10">
        <f t="shared" si="2"/>
        <v>469.44444444444446</v>
      </c>
      <c r="J16" s="10">
        <f t="shared" si="3"/>
        <v>1706.7404817404818</v>
      </c>
    </row>
    <row r="17" spans="1:10" ht="25.5">
      <c r="A17" s="7" t="s">
        <v>20</v>
      </c>
      <c r="B17" s="8" t="s">
        <v>99</v>
      </c>
      <c r="C17" s="7" t="s">
        <v>81</v>
      </c>
      <c r="D17" s="9">
        <v>756</v>
      </c>
      <c r="E17" s="10">
        <f t="shared" si="0"/>
        <v>435.04273504273505</v>
      </c>
      <c r="F17" s="9">
        <v>578</v>
      </c>
      <c r="G17" s="10">
        <f t="shared" si="1"/>
        <v>611.1111111111112</v>
      </c>
      <c r="H17" s="9">
        <v>473</v>
      </c>
      <c r="I17" s="10">
        <f t="shared" si="2"/>
        <v>398.61111111111114</v>
      </c>
      <c r="J17" s="10">
        <f t="shared" si="3"/>
        <v>1444.7649572649575</v>
      </c>
    </row>
    <row r="18" spans="1:10" ht="25.5">
      <c r="A18" s="7" t="s">
        <v>21</v>
      </c>
      <c r="B18" s="8" t="s">
        <v>102</v>
      </c>
      <c r="C18" s="7" t="s">
        <v>95</v>
      </c>
      <c r="D18" s="9">
        <v>1040</v>
      </c>
      <c r="E18" s="10">
        <f t="shared" si="0"/>
        <v>192.30769230769232</v>
      </c>
      <c r="F18" s="9" t="s">
        <v>111</v>
      </c>
      <c r="G18" s="10">
        <v>0</v>
      </c>
      <c r="H18" s="9">
        <v>40</v>
      </c>
      <c r="I18" s="10">
        <f t="shared" si="2"/>
        <v>1000</v>
      </c>
      <c r="J18" s="10">
        <f t="shared" si="3"/>
        <v>1192.3076923076924</v>
      </c>
    </row>
    <row r="19" spans="1:10" ht="25.5">
      <c r="A19" s="7" t="s">
        <v>22</v>
      </c>
      <c r="B19" s="8" t="s">
        <v>110</v>
      </c>
      <c r="C19" s="7" t="s">
        <v>81</v>
      </c>
      <c r="D19" s="9">
        <v>1067</v>
      </c>
      <c r="E19" s="10">
        <f t="shared" si="0"/>
        <v>169.23076923076923</v>
      </c>
      <c r="F19" s="9">
        <v>371</v>
      </c>
      <c r="G19" s="10">
        <f>((990+193-F19)/990)*1000</f>
        <v>820.2020202020202</v>
      </c>
      <c r="H19" s="9">
        <v>620</v>
      </c>
      <c r="I19" s="10">
        <f t="shared" si="2"/>
        <v>194.44444444444446</v>
      </c>
      <c r="J19" s="10">
        <f t="shared" si="3"/>
        <v>1183.877233877234</v>
      </c>
    </row>
    <row r="20" spans="1:10" ht="25.5">
      <c r="A20" s="7" t="s">
        <v>133</v>
      </c>
      <c r="B20" s="8" t="s">
        <v>173</v>
      </c>
      <c r="C20" s="7" t="s">
        <v>172</v>
      </c>
      <c r="D20" s="9">
        <v>1039</v>
      </c>
      <c r="E20" s="10">
        <f t="shared" si="0"/>
        <v>193.16239316239316</v>
      </c>
      <c r="F20" s="9">
        <v>755</v>
      </c>
      <c r="G20" s="10">
        <f>((990+193-F20)/990)*1000</f>
        <v>432.32323232323233</v>
      </c>
      <c r="H20" s="9">
        <v>558</v>
      </c>
      <c r="I20" s="10">
        <f t="shared" si="2"/>
        <v>280.55555555555554</v>
      </c>
      <c r="J20" s="10">
        <f t="shared" si="3"/>
        <v>906.0411810411811</v>
      </c>
    </row>
    <row r="21" spans="1:10" ht="25.5">
      <c r="A21" s="7" t="s">
        <v>134</v>
      </c>
      <c r="B21" s="8" t="s">
        <v>101</v>
      </c>
      <c r="C21" s="7" t="s">
        <v>98</v>
      </c>
      <c r="D21" s="9">
        <v>1040</v>
      </c>
      <c r="E21" s="10">
        <f t="shared" si="0"/>
        <v>192.30769230769232</v>
      </c>
      <c r="F21" s="9" t="s">
        <v>111</v>
      </c>
      <c r="G21" s="10">
        <v>0</v>
      </c>
      <c r="H21" s="9">
        <v>488</v>
      </c>
      <c r="I21" s="10">
        <f t="shared" si="2"/>
        <v>377.77777777777777</v>
      </c>
      <c r="J21" s="10">
        <f t="shared" si="3"/>
        <v>570.0854700854701</v>
      </c>
    </row>
    <row r="22" spans="1:10" ht="25.5">
      <c r="A22" s="7" t="s">
        <v>135</v>
      </c>
      <c r="B22" s="8" t="s">
        <v>165</v>
      </c>
      <c r="C22" s="7" t="s">
        <v>167</v>
      </c>
      <c r="D22" s="9" t="s">
        <v>145</v>
      </c>
      <c r="E22" s="10">
        <v>0</v>
      </c>
      <c r="F22" s="9" t="s">
        <v>145</v>
      </c>
      <c r="G22" s="10">
        <v>0</v>
      </c>
      <c r="H22" s="9">
        <v>455</v>
      </c>
      <c r="I22" s="10">
        <f t="shared" si="2"/>
        <v>423.6111111111111</v>
      </c>
      <c r="J22" s="10">
        <f t="shared" si="3"/>
        <v>423.6111111111111</v>
      </c>
    </row>
    <row r="23" spans="1:10" ht="12.75">
      <c r="A23" s="7" t="s">
        <v>136</v>
      </c>
      <c r="B23" s="8" t="s">
        <v>132</v>
      </c>
      <c r="C23" s="7" t="s">
        <v>81</v>
      </c>
      <c r="D23" s="9" t="s">
        <v>111</v>
      </c>
      <c r="E23" s="10">
        <v>0</v>
      </c>
      <c r="F23" s="9" t="s">
        <v>111</v>
      </c>
      <c r="G23" s="10">
        <v>0</v>
      </c>
      <c r="H23" s="9">
        <v>620</v>
      </c>
      <c r="I23" s="10">
        <f t="shared" si="2"/>
        <v>194.44444444444446</v>
      </c>
      <c r="J23" s="10">
        <f t="shared" si="3"/>
        <v>194.44444444444446</v>
      </c>
    </row>
    <row r="24" spans="1:10" ht="25.5">
      <c r="A24" s="7" t="s">
        <v>137</v>
      </c>
      <c r="B24" s="8" t="s">
        <v>129</v>
      </c>
      <c r="C24" s="7" t="s">
        <v>81</v>
      </c>
      <c r="D24" s="9" t="s">
        <v>111</v>
      </c>
      <c r="E24" s="10">
        <v>0</v>
      </c>
      <c r="F24" s="9" t="s">
        <v>111</v>
      </c>
      <c r="G24" s="10">
        <v>0</v>
      </c>
      <c r="H24" s="9">
        <v>625</v>
      </c>
      <c r="I24" s="10">
        <f t="shared" si="2"/>
        <v>187.5</v>
      </c>
      <c r="J24" s="10">
        <f t="shared" si="3"/>
        <v>187.5</v>
      </c>
    </row>
    <row r="25" spans="1:10" ht="25.5">
      <c r="A25" s="7" t="s">
        <v>138</v>
      </c>
      <c r="B25" s="8" t="s">
        <v>130</v>
      </c>
      <c r="C25" s="7" t="s">
        <v>81</v>
      </c>
      <c r="D25" s="9" t="s">
        <v>111</v>
      </c>
      <c r="E25" s="10">
        <v>0</v>
      </c>
      <c r="F25" s="9" t="s">
        <v>111</v>
      </c>
      <c r="G25" s="10">
        <v>0</v>
      </c>
      <c r="H25" s="9">
        <v>667</v>
      </c>
      <c r="I25" s="10">
        <f t="shared" si="2"/>
        <v>129.16666666666669</v>
      </c>
      <c r="J25" s="10">
        <f t="shared" si="3"/>
        <v>129.16666666666669</v>
      </c>
    </row>
    <row r="26" spans="1:10" ht="25.5">
      <c r="A26" s="7" t="s">
        <v>139</v>
      </c>
      <c r="B26" s="15" t="s">
        <v>166</v>
      </c>
      <c r="C26" s="7" t="s">
        <v>81</v>
      </c>
      <c r="D26" s="9" t="s">
        <v>111</v>
      </c>
      <c r="E26" s="10">
        <v>0</v>
      </c>
      <c r="F26" s="9" t="s">
        <v>111</v>
      </c>
      <c r="G26" s="10">
        <v>0</v>
      </c>
      <c r="H26" s="9">
        <v>670</v>
      </c>
      <c r="I26" s="10">
        <f t="shared" si="2"/>
        <v>125</v>
      </c>
      <c r="J26" s="10">
        <f t="shared" si="3"/>
        <v>125</v>
      </c>
    </row>
    <row r="27" spans="1:10" ht="25.5">
      <c r="A27" s="7" t="s">
        <v>140</v>
      </c>
      <c r="B27" s="8" t="s">
        <v>104</v>
      </c>
      <c r="C27" s="7" t="s">
        <v>81</v>
      </c>
      <c r="D27" s="9">
        <v>1580</v>
      </c>
      <c r="E27" s="10">
        <v>1</v>
      </c>
      <c r="F27" s="9" t="s">
        <v>111</v>
      </c>
      <c r="G27" s="10">
        <v>0</v>
      </c>
      <c r="H27" s="9">
        <v>713</v>
      </c>
      <c r="I27" s="10">
        <f t="shared" si="2"/>
        <v>65.27777777777779</v>
      </c>
      <c r="J27" s="10">
        <f t="shared" si="3"/>
        <v>66.27777777777779</v>
      </c>
    </row>
    <row r="28" spans="1:10" ht="25.5">
      <c r="A28" s="7" t="s">
        <v>141</v>
      </c>
      <c r="B28" s="8" t="s">
        <v>131</v>
      </c>
      <c r="C28" s="7" t="s">
        <v>81</v>
      </c>
      <c r="D28" s="9" t="s">
        <v>111</v>
      </c>
      <c r="E28" s="10">
        <v>0</v>
      </c>
      <c r="F28" s="9" t="s">
        <v>111</v>
      </c>
      <c r="G28" s="10">
        <v>0</v>
      </c>
      <c r="H28" s="9">
        <v>725</v>
      </c>
      <c r="I28" s="10">
        <f t="shared" si="2"/>
        <v>48.611111111111114</v>
      </c>
      <c r="J28" s="10">
        <f t="shared" si="3"/>
        <v>48.611111111111114</v>
      </c>
    </row>
    <row r="29" spans="1:10" ht="12.75">
      <c r="A29" s="12"/>
      <c r="B29" s="13"/>
      <c r="C29" s="12"/>
      <c r="D29" s="27" t="s">
        <v>31</v>
      </c>
      <c r="E29" s="28"/>
      <c r="F29" s="27" t="s">
        <v>32</v>
      </c>
      <c r="G29" s="28"/>
      <c r="H29" s="27" t="s">
        <v>27</v>
      </c>
      <c r="I29" s="28"/>
      <c r="J29" s="14"/>
    </row>
  </sheetData>
  <sheetProtection/>
  <mergeCells count="15">
    <mergeCell ref="D29:E29"/>
    <mergeCell ref="F29:G29"/>
    <mergeCell ref="H29:I29"/>
    <mergeCell ref="A1:J1"/>
    <mergeCell ref="A2:J2"/>
    <mergeCell ref="A3:J3"/>
    <mergeCell ref="A5:J5"/>
    <mergeCell ref="C8:C9"/>
    <mergeCell ref="B8:B9"/>
    <mergeCell ref="A8:A9"/>
    <mergeCell ref="G7:J7"/>
    <mergeCell ref="D8:E8"/>
    <mergeCell ref="F8:G8"/>
    <mergeCell ref="H8:I8"/>
    <mergeCell ref="J8:J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2.75"/>
  <cols>
    <col min="1" max="1" width="5.375" style="1" customWidth="1"/>
    <col min="2" max="2" width="22.625" style="4" customWidth="1"/>
    <col min="3" max="3" width="19.75390625" style="1" customWidth="1"/>
    <col min="4" max="4" width="7.00390625" style="2" customWidth="1"/>
    <col min="5" max="5" width="7.00390625" style="3" customWidth="1"/>
    <col min="6" max="6" width="7.00390625" style="2" customWidth="1"/>
    <col min="7" max="7" width="7.00390625" style="3" customWidth="1"/>
    <col min="8" max="8" width="7.00390625" style="2" customWidth="1"/>
    <col min="9" max="10" width="7.00390625" style="3" customWidth="1"/>
  </cols>
  <sheetData>
    <row r="1" spans="1:10" ht="30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8.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ht="27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</row>
    <row r="7" spans="7:10" ht="24.75" customHeight="1">
      <c r="G7" s="17" t="s">
        <v>12</v>
      </c>
      <c r="H7" s="18"/>
      <c r="I7" s="18"/>
      <c r="J7" s="18"/>
    </row>
    <row r="8" spans="1:10" ht="12.75">
      <c r="A8" s="19" t="s">
        <v>0</v>
      </c>
      <c r="B8" s="19" t="s">
        <v>9</v>
      </c>
      <c r="C8" s="19" t="s">
        <v>23</v>
      </c>
      <c r="D8" s="19" t="s">
        <v>1</v>
      </c>
      <c r="E8" s="19"/>
      <c r="F8" s="19" t="s">
        <v>4</v>
      </c>
      <c r="G8" s="19"/>
      <c r="H8" s="19" t="s">
        <v>5</v>
      </c>
      <c r="I8" s="19"/>
      <c r="J8" s="20" t="s">
        <v>8</v>
      </c>
    </row>
    <row r="9" spans="1:10" ht="12.75">
      <c r="A9" s="19"/>
      <c r="B9" s="19"/>
      <c r="C9" s="19"/>
      <c r="D9" s="6" t="s">
        <v>2</v>
      </c>
      <c r="E9" s="5" t="s">
        <v>3</v>
      </c>
      <c r="F9" s="6" t="s">
        <v>2</v>
      </c>
      <c r="G9" s="5" t="s">
        <v>3</v>
      </c>
      <c r="H9" s="6" t="s">
        <v>2</v>
      </c>
      <c r="I9" s="5" t="s">
        <v>3</v>
      </c>
      <c r="J9" s="20"/>
    </row>
    <row r="10" spans="1:10" ht="25.5">
      <c r="A10" s="7" t="s">
        <v>13</v>
      </c>
      <c r="B10" s="8" t="s">
        <v>126</v>
      </c>
      <c r="C10" s="7" t="s">
        <v>112</v>
      </c>
      <c r="D10" s="9">
        <v>23</v>
      </c>
      <c r="E10" s="10">
        <f aca="true" t="shared" si="0" ref="E10:E17">((1080+14-D10)/1080)*1000</f>
        <v>991.6666666666667</v>
      </c>
      <c r="F10" s="9">
        <v>177</v>
      </c>
      <c r="G10" s="10">
        <f aca="true" t="shared" si="1" ref="G10:G18">((1080+81-F10)/1080)*1000</f>
        <v>911.1111111111111</v>
      </c>
      <c r="H10" s="9">
        <v>2</v>
      </c>
      <c r="I10" s="10">
        <f aca="true" t="shared" si="2" ref="I10:I17">((720+2-H10)/720)*1000</f>
        <v>1000</v>
      </c>
      <c r="J10" s="10">
        <f aca="true" t="shared" si="3" ref="J10:J19">I10+G10+E10</f>
        <v>2902.777777777778</v>
      </c>
    </row>
    <row r="11" spans="1:10" ht="25.5">
      <c r="A11" s="7" t="s">
        <v>14</v>
      </c>
      <c r="B11" s="11" t="s">
        <v>127</v>
      </c>
      <c r="C11" s="7" t="s">
        <v>119</v>
      </c>
      <c r="D11" s="9">
        <v>85</v>
      </c>
      <c r="E11" s="10">
        <f t="shared" si="0"/>
        <v>934.2592592592592</v>
      </c>
      <c r="F11" s="9">
        <v>81</v>
      </c>
      <c r="G11" s="10">
        <f t="shared" si="1"/>
        <v>1000</v>
      </c>
      <c r="H11" s="9">
        <v>52</v>
      </c>
      <c r="I11" s="10">
        <f t="shared" si="2"/>
        <v>930.5555555555555</v>
      </c>
      <c r="J11" s="10">
        <f t="shared" si="3"/>
        <v>2864.814814814815</v>
      </c>
    </row>
    <row r="12" spans="1:10" ht="25.5">
      <c r="A12" s="7" t="s">
        <v>15</v>
      </c>
      <c r="B12" s="8" t="s">
        <v>125</v>
      </c>
      <c r="C12" s="7" t="s">
        <v>114</v>
      </c>
      <c r="D12" s="9">
        <v>14</v>
      </c>
      <c r="E12" s="10">
        <f t="shared" si="0"/>
        <v>1000</v>
      </c>
      <c r="F12" s="9">
        <v>336</v>
      </c>
      <c r="G12" s="10">
        <f t="shared" si="1"/>
        <v>763.8888888888888</v>
      </c>
      <c r="H12" s="9">
        <v>35</v>
      </c>
      <c r="I12" s="10">
        <f t="shared" si="2"/>
        <v>954.1666666666667</v>
      </c>
      <c r="J12" s="10">
        <f t="shared" si="3"/>
        <v>2718.0555555555557</v>
      </c>
    </row>
    <row r="13" spans="1:10" ht="25.5">
      <c r="A13" s="7" t="s">
        <v>16</v>
      </c>
      <c r="B13" s="8" t="s">
        <v>123</v>
      </c>
      <c r="C13" s="7" t="s">
        <v>124</v>
      </c>
      <c r="D13" s="9">
        <v>135</v>
      </c>
      <c r="E13" s="10">
        <f t="shared" si="0"/>
        <v>887.9629629629629</v>
      </c>
      <c r="F13" s="9">
        <v>230</v>
      </c>
      <c r="G13" s="10">
        <f t="shared" si="1"/>
        <v>862.0370370370371</v>
      </c>
      <c r="H13" s="9">
        <v>65</v>
      </c>
      <c r="I13" s="10">
        <f t="shared" si="2"/>
        <v>912.5</v>
      </c>
      <c r="J13" s="10">
        <f t="shared" si="3"/>
        <v>2662.5</v>
      </c>
    </row>
    <row r="14" spans="1:10" ht="25.5">
      <c r="A14" s="7" t="s">
        <v>17</v>
      </c>
      <c r="B14" s="8" t="s">
        <v>116</v>
      </c>
      <c r="C14" s="7" t="s">
        <v>117</v>
      </c>
      <c r="D14" s="9">
        <v>37</v>
      </c>
      <c r="E14" s="10">
        <f t="shared" si="0"/>
        <v>978.7037037037037</v>
      </c>
      <c r="F14" s="9">
        <v>440</v>
      </c>
      <c r="G14" s="10">
        <f t="shared" si="1"/>
        <v>667.5925925925926</v>
      </c>
      <c r="H14" s="9">
        <v>37</v>
      </c>
      <c r="I14" s="10">
        <f t="shared" si="2"/>
        <v>951.3888888888888</v>
      </c>
      <c r="J14" s="10">
        <f t="shared" si="3"/>
        <v>2597.685185185185</v>
      </c>
    </row>
    <row r="15" spans="1:10" ht="25.5">
      <c r="A15" s="7" t="s">
        <v>18</v>
      </c>
      <c r="B15" s="8" t="s">
        <v>118</v>
      </c>
      <c r="C15" s="7" t="s">
        <v>117</v>
      </c>
      <c r="D15" s="9">
        <v>86</v>
      </c>
      <c r="E15" s="10">
        <f t="shared" si="0"/>
        <v>933.3333333333334</v>
      </c>
      <c r="F15" s="9">
        <v>490</v>
      </c>
      <c r="G15" s="10">
        <f t="shared" si="1"/>
        <v>621.2962962962963</v>
      </c>
      <c r="H15" s="9">
        <v>51</v>
      </c>
      <c r="I15" s="10">
        <f t="shared" si="2"/>
        <v>931.9444444444445</v>
      </c>
      <c r="J15" s="10">
        <f t="shared" si="3"/>
        <v>2486.5740740740744</v>
      </c>
    </row>
    <row r="16" spans="1:10" ht="25.5">
      <c r="A16" s="7" t="s">
        <v>19</v>
      </c>
      <c r="B16" s="8" t="s">
        <v>122</v>
      </c>
      <c r="C16" s="7" t="s">
        <v>121</v>
      </c>
      <c r="D16" s="9">
        <v>118</v>
      </c>
      <c r="E16" s="10">
        <f t="shared" si="0"/>
        <v>903.7037037037037</v>
      </c>
      <c r="F16" s="9">
        <v>266</v>
      </c>
      <c r="G16" s="10">
        <f t="shared" si="1"/>
        <v>828.7037037037037</v>
      </c>
      <c r="H16" s="9">
        <v>184</v>
      </c>
      <c r="I16" s="10">
        <f t="shared" si="2"/>
        <v>747.2222222222223</v>
      </c>
      <c r="J16" s="10">
        <f t="shared" si="3"/>
        <v>2479.6296296296296</v>
      </c>
    </row>
    <row r="17" spans="1:10" ht="25.5">
      <c r="A17" s="7" t="s">
        <v>20</v>
      </c>
      <c r="B17" s="8" t="s">
        <v>113</v>
      </c>
      <c r="C17" s="7" t="s">
        <v>172</v>
      </c>
      <c r="D17" s="9">
        <v>49</v>
      </c>
      <c r="E17" s="10">
        <f t="shared" si="0"/>
        <v>967.5925925925926</v>
      </c>
      <c r="F17" s="9">
        <v>322</v>
      </c>
      <c r="G17" s="10">
        <f t="shared" si="1"/>
        <v>776.851851851852</v>
      </c>
      <c r="H17" s="9">
        <v>550</v>
      </c>
      <c r="I17" s="10">
        <f t="shared" si="2"/>
        <v>238.8888888888889</v>
      </c>
      <c r="J17" s="10">
        <f t="shared" si="3"/>
        <v>1983.3333333333335</v>
      </c>
    </row>
    <row r="18" spans="1:10" ht="25.5">
      <c r="A18" s="7" t="s">
        <v>21</v>
      </c>
      <c r="B18" s="8" t="s">
        <v>128</v>
      </c>
      <c r="C18" s="7" t="s">
        <v>163</v>
      </c>
      <c r="D18" s="9" t="s">
        <v>111</v>
      </c>
      <c r="E18" s="10">
        <v>0</v>
      </c>
      <c r="F18" s="9">
        <v>960</v>
      </c>
      <c r="G18" s="10">
        <f t="shared" si="1"/>
        <v>186.11111111111111</v>
      </c>
      <c r="H18" s="9" t="s">
        <v>145</v>
      </c>
      <c r="I18" s="10">
        <v>0</v>
      </c>
      <c r="J18" s="10">
        <f t="shared" si="3"/>
        <v>186.11111111111111</v>
      </c>
    </row>
    <row r="19" spans="1:10" ht="25.5">
      <c r="A19" s="7" t="s">
        <v>22</v>
      </c>
      <c r="B19" s="8" t="s">
        <v>120</v>
      </c>
      <c r="C19" s="7" t="s">
        <v>121</v>
      </c>
      <c r="D19" s="9" t="s">
        <v>111</v>
      </c>
      <c r="E19" s="10">
        <v>0</v>
      </c>
      <c r="F19" s="9" t="s">
        <v>111</v>
      </c>
      <c r="G19" s="10">
        <v>0</v>
      </c>
      <c r="H19" s="9">
        <v>610</v>
      </c>
      <c r="I19" s="10">
        <f>((720+2-H19)/720)*1000</f>
        <v>155.55555555555557</v>
      </c>
      <c r="J19" s="10">
        <f t="shared" si="3"/>
        <v>155.55555555555557</v>
      </c>
    </row>
    <row r="20" spans="1:10" ht="12.75">
      <c r="A20" s="12"/>
      <c r="B20" s="13"/>
      <c r="C20" s="12"/>
      <c r="D20" s="21" t="s">
        <v>30</v>
      </c>
      <c r="E20" s="22"/>
      <c r="F20" s="21" t="s">
        <v>30</v>
      </c>
      <c r="G20" s="22"/>
      <c r="H20" s="21" t="s">
        <v>27</v>
      </c>
      <c r="I20" s="22"/>
      <c r="J20" s="14"/>
    </row>
  </sheetData>
  <sheetProtection/>
  <mergeCells count="15">
    <mergeCell ref="G7:J7"/>
    <mergeCell ref="D8:E8"/>
    <mergeCell ref="F8:G8"/>
    <mergeCell ref="H8:I8"/>
    <mergeCell ref="J8:J9"/>
    <mergeCell ref="D20:E20"/>
    <mergeCell ref="F20:G20"/>
    <mergeCell ref="H20:I20"/>
    <mergeCell ref="A1:J1"/>
    <mergeCell ref="A2:J2"/>
    <mergeCell ref="A3:J3"/>
    <mergeCell ref="A5:J5"/>
    <mergeCell ref="C8:C9"/>
    <mergeCell ref="B8:B9"/>
    <mergeCell ref="A8:A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</cp:lastModifiedBy>
  <cp:lastPrinted>2011-11-20T19:30:34Z</cp:lastPrinted>
  <dcterms:created xsi:type="dcterms:W3CDTF">1997-02-26T13:46:56Z</dcterms:created>
  <dcterms:modified xsi:type="dcterms:W3CDTF">2011-11-20T19:30:59Z</dcterms:modified>
  <cp:category/>
  <cp:version/>
  <cp:contentType/>
  <cp:contentStatus/>
</cp:coreProperties>
</file>