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600" windowHeight="8712" tabRatio="601" activeTab="0"/>
  </bookViews>
  <sheets>
    <sheet name="TS" sheetId="1" r:id="rId1"/>
    <sheet name="TJ" sheetId="2" r:id="rId2"/>
    <sheet name="TP" sheetId="3" r:id="rId3"/>
    <sheet name="Stałe" sheetId="4" r:id="rId4"/>
  </sheets>
  <definedNames>
    <definedName name="_xlnm.Print_Area" localSheetId="1">'TJ'!$A:$P</definedName>
    <definedName name="_xlnm.Print_Area" localSheetId="2">'TP'!$A:$P</definedName>
    <definedName name="_xlnm.Print_Area" localSheetId="0">'TS'!$A:$P</definedName>
    <definedName name="TDE1">'Stałe'!$J$2</definedName>
    <definedName name="TDE2">'Stałe'!$J$3</definedName>
    <definedName name="TDE3">'Stałe'!$J$4</definedName>
    <definedName name="TDE4">'Stałe'!$J$5</definedName>
    <definedName name="TEE1">'Stałe'!$B$2</definedName>
    <definedName name="TEE2">'Stałe'!$B$3</definedName>
    <definedName name="TEE3">'Stałe'!$B$4</definedName>
    <definedName name="TEE4">'Stałe'!$B$5</definedName>
    <definedName name="TJE1">'Stałe'!$F$2</definedName>
    <definedName name="TJE2">'Stałe'!$F$3</definedName>
    <definedName name="TJE3">'Stałe'!$F$4</definedName>
    <definedName name="TJE4">'Stałe'!$F$5</definedName>
    <definedName name="TME1">'Stałe'!$H$2</definedName>
    <definedName name="TME2">'Stałe'!$H$3</definedName>
    <definedName name="TME3">'Stałe'!$H$4</definedName>
    <definedName name="TME4">'Stałe'!$H$5</definedName>
    <definedName name="TPE1">'Stałe'!$L$2</definedName>
    <definedName name="TSE1">'Stałe'!$D$2</definedName>
    <definedName name="TSE2">'Stałe'!$D$3</definedName>
    <definedName name="TSE3">'Stałe'!$D$4</definedName>
    <definedName name="TSE4">'Stałe'!$D$5</definedName>
  </definedNames>
  <calcPr fullCalcOnLoad="1"/>
</workbook>
</file>

<file path=xl/sharedStrings.xml><?xml version="1.0" encoding="utf-8"?>
<sst xmlns="http://schemas.openxmlformats.org/spreadsheetml/2006/main" count="116" uniqueCount="48">
  <si>
    <t>Miejsce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</si>
  <si>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</si>
  <si>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</si>
  <si>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</si>
  <si>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</si>
  <si>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</si>
  <si>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</si>
  <si>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</si>
  <si>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</si>
  <si>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</si>
  <si>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</si>
  <si>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</si>
  <si>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</si>
  <si>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</si>
  <si>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</si>
  <si>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</si>
  <si>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</si>
  <si>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</si>
  <si>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</si>
  <si>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TD</t>
  </si>
  <si>
    <t>Klub</t>
  </si>
  <si>
    <t>punkty przeli-
czeniowe</t>
  </si>
  <si>
    <t>Michał Kwiecień     Barbara Gronwald</t>
  </si>
  <si>
    <t>Patryk Adamczyk
Jakub Aleksiejuk</t>
  </si>
  <si>
    <t>PSR Petarda Team Szczecin</t>
  </si>
  <si>
    <t>Szymon Kujawa</t>
  </si>
  <si>
    <t>Joanna Puternicka                                         Jacek Wieszaczewski</t>
  </si>
  <si>
    <t>KInO Stowarzysze Warszawa/ PTTK Strzelin</t>
  </si>
  <si>
    <t>Andrzej Pańcierzyński Szymon Kaczmarek</t>
  </si>
  <si>
    <t>Zwinne Lochy</t>
  </si>
  <si>
    <t>Lidia Hoffmann
Marcin Hoffmann</t>
  </si>
  <si>
    <t>Miśki</t>
  </si>
  <si>
    <t>Tomasz Paszek</t>
  </si>
  <si>
    <t>KInO Prego Szczecin</t>
  </si>
  <si>
    <t>Michał Ryczańczyk</t>
  </si>
  <si>
    <t>TBPT PTTK KON-TIKI</t>
  </si>
  <si>
    <t>Paweł Kowański                             Rafał Sokołowski</t>
  </si>
  <si>
    <t>SKO 15 Południk Stargard Szczeciński</t>
  </si>
  <si>
    <t>Nicol Jerka</t>
  </si>
  <si>
    <t>Szczecin</t>
  </si>
  <si>
    <t>Kamil Pełka                                Sebastian Szymański</t>
  </si>
  <si>
    <t>MOW Rzepczyno</t>
  </si>
  <si>
    <t>Adrian Dziomba                              Marcin Drab</t>
  </si>
  <si>
    <t>Arkadiusz Kowalski Mikołaj Rewoliński</t>
  </si>
  <si>
    <t>ASB</t>
  </si>
  <si>
    <t>NKL</t>
  </si>
  <si>
    <t xml:space="preserve">Etap 1: BPK 1 (z tym że, kod 7N również został uznany za dobry z racji tego że jak zbierałem trase punkt był zerwany i leżał przy drodze, z tego powodu nie mogłem ustalić w jakim miejscu tak na prawde stał, stąd uznaje oba wpisy) 2,4,6,7,9,10,13.                         Etap 2: BPK 2,5,7,(10,11 w tym wypadku kody również były uznawane bo punkty stały dobrze ale ktoś je pozrywał i leżały na ziemi)                                                                                                                                                        Etap 3: BPK S                                                                                                  </t>
  </si>
  <si>
    <t>Etap 1: BPK (3,4 w tym wypadku kody były również uznawane bo punkty stały dobrze ale zostały zerwane przez osoby trzecie), 7,9,12. Etap 2: BPK 1,4,5,7,8,10,12, (13 z tym że, kod 7N również został uznany za dobry z racji tego że jak zbierałem trase punkt był zerwany i leżał przy drodze, z tego powodu nie mogłem ustalić w jakim miejscu tak na prawde stał, stąd uznaje oba wpisy)                 Etap 3: Wszystkie PK stały dobrze :) umcyk umcyk umcyk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</si>
</sst>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F400]h:mm:ss\ AM/PM"/>
    <numFmt numFmtId="169" formatCode="0.000"/>
    <numFmt numFmtId="170" formatCode="0.000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5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14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2" fontId="1" fillId="15" borderId="11" xfId="0" applyNumberFormat="1" applyFont="1" applyFill="1" applyBorder="1" applyAlignment="1">
      <alignment horizontal="centerContinuous" vertical="center" wrapText="1"/>
    </xf>
    <xf numFmtId="49" fontId="4" fillId="15" borderId="11" xfId="0" applyNumberFormat="1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1" fillId="18" borderId="12" xfId="0" applyNumberFormat="1" applyFont="1" applyFill="1" applyBorder="1" applyAlignment="1">
      <alignment horizontal="center" vertical="center" wrapText="1"/>
    </xf>
    <xf numFmtId="0" fontId="0" fillId="22" borderId="10" xfId="0" applyFill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6" xfId="0" applyNumberFormat="1" applyFont="1" applyBorder="1" applyAlignment="1">
      <alignment horizontal="righ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Continuous" vertical="center" wrapText="1"/>
    </xf>
    <xf numFmtId="49" fontId="4" fillId="15" borderId="0" xfId="0" applyNumberFormat="1" applyFont="1" applyFill="1" applyBorder="1" applyAlignment="1">
      <alignment horizontal="center" vertical="center" textRotation="90" wrapText="1"/>
    </xf>
    <xf numFmtId="2" fontId="4" fillId="15" borderId="0" xfId="0" applyNumberFormat="1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15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15" borderId="0" xfId="0" applyNumberFormat="1" applyFont="1" applyFill="1" applyBorder="1" applyAlignment="1">
      <alignment horizontal="right" vertical="center" wrapText="1"/>
    </xf>
    <xf numFmtId="1" fontId="0" fillId="15" borderId="0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18" borderId="17" xfId="0" applyNumberFormat="1" applyFont="1" applyFill="1" applyBorder="1" applyAlignment="1">
      <alignment horizontal="center" vertical="center" textRotation="90" wrapText="1"/>
    </xf>
    <xf numFmtId="0" fontId="0" fillId="18" borderId="18" xfId="0" applyFont="1" applyFill="1" applyBorder="1" applyAlignment="1">
      <alignment horizontal="center" vertical="center" wrapText="1"/>
    </xf>
    <xf numFmtId="49" fontId="4" fillId="18" borderId="19" xfId="0" applyNumberFormat="1" applyFont="1" applyFill="1" applyBorder="1" applyAlignment="1">
      <alignment horizontal="center" vertical="center" wrapText="1"/>
    </xf>
    <xf numFmtId="0" fontId="0" fillId="18" borderId="2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2" fontId="1" fillId="18" borderId="21" xfId="0" applyNumberFormat="1" applyFont="1" applyFill="1" applyBorder="1" applyAlignment="1">
      <alignment horizontal="center" vertical="center" wrapText="1"/>
    </xf>
    <xf numFmtId="2" fontId="1" fillId="18" borderId="22" xfId="0" applyNumberFormat="1" applyFont="1" applyFill="1" applyBorder="1" applyAlignment="1">
      <alignment horizontal="center" vertical="center" wrapText="1"/>
    </xf>
    <xf numFmtId="2" fontId="1" fillId="18" borderId="23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0" fontId="0" fillId="20" borderId="24" xfId="0" applyFill="1" applyBorder="1" applyAlignment="1">
      <alignment horizontal="center"/>
    </xf>
    <xf numFmtId="0" fontId="0" fillId="20" borderId="25" xfId="0" applyFill="1" applyBorder="1" applyAlignment="1">
      <alignment/>
    </xf>
    <xf numFmtId="0" fontId="0" fillId="21" borderId="24" xfId="0" applyFill="1" applyBorder="1" applyAlignment="1">
      <alignment horizontal="center"/>
    </xf>
    <xf numFmtId="0" fontId="0" fillId="21" borderId="25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75" workbookViewId="0" topLeftCell="A1">
      <selection activeCell="A1" sqref="A1:A2"/>
    </sheetView>
  </sheetViews>
  <sheetFormatPr defaultColWidth="9.00390625" defaultRowHeight="12.75"/>
  <cols>
    <col min="1" max="1" width="4.375" style="44" customWidth="1"/>
    <col min="2" max="2" width="22.875" style="45" customWidth="1"/>
    <col min="3" max="3" width="22.125" style="46" customWidth="1"/>
    <col min="4" max="4" width="7.50390625" style="42" bestFit="1" customWidth="1"/>
    <col min="5" max="5" width="8.50390625" style="43" customWidth="1"/>
    <col min="6" max="6" width="3.50390625" style="44" customWidth="1"/>
    <col min="7" max="7" width="6.50390625" style="42" bestFit="1" customWidth="1"/>
    <col min="8" max="8" width="8.375" style="43" customWidth="1"/>
    <col min="9" max="9" width="3.50390625" style="44" customWidth="1"/>
    <col min="10" max="10" width="8.50390625" style="43" customWidth="1"/>
    <col min="11" max="11" width="3.50390625" style="44" customWidth="1"/>
    <col min="12" max="12" width="7.50390625" style="42" bestFit="1" customWidth="1"/>
    <col min="13" max="13" width="8.125" style="43" customWidth="1"/>
    <col min="14" max="14" width="3.50390625" style="44" customWidth="1"/>
    <col min="15" max="15" width="8.875" style="43" customWidth="1"/>
    <col min="16" max="16" width="3.50390625" style="44" customWidth="1"/>
    <col min="17" max="17" width="5.625" style="42" hidden="1" customWidth="1"/>
    <col min="18" max="18" width="8.125" style="43" hidden="1" customWidth="1"/>
    <col min="19" max="19" width="3.375" style="44" hidden="1" customWidth="1"/>
    <col min="20" max="20" width="8.125" style="43" hidden="1" customWidth="1"/>
    <col min="21" max="21" width="9.125" style="44" hidden="1" customWidth="1"/>
    <col min="22" max="16384" width="9.125" style="17" customWidth="1"/>
  </cols>
  <sheetData>
    <row r="1" spans="1:21" s="2" customFormat="1" ht="12.75">
      <c r="A1" s="71" t="s">
        <v>0</v>
      </c>
      <c r="B1" s="73" t="s">
        <v>18</v>
      </c>
      <c r="C1" s="73" t="s">
        <v>20</v>
      </c>
      <c r="D1" s="54" t="s">
        <v>8</v>
      </c>
      <c r="E1" s="29"/>
      <c r="F1" s="29"/>
      <c r="G1" s="29" t="s">
        <v>9</v>
      </c>
      <c r="H1" s="29"/>
      <c r="I1" s="29"/>
      <c r="J1" s="29" t="s">
        <v>13</v>
      </c>
      <c r="K1" s="29"/>
      <c r="L1" s="29" t="s">
        <v>11</v>
      </c>
      <c r="M1" s="29"/>
      <c r="N1" s="29"/>
      <c r="O1" s="29" t="s">
        <v>14</v>
      </c>
      <c r="P1" s="30"/>
      <c r="Q1" s="24" t="s">
        <v>10</v>
      </c>
      <c r="R1" s="25"/>
      <c r="S1" s="25"/>
      <c r="T1" s="25" t="s">
        <v>15</v>
      </c>
      <c r="U1" s="25"/>
    </row>
    <row r="2" spans="1:21" s="1" customFormat="1" ht="51" thickBot="1">
      <c r="A2" s="72"/>
      <c r="B2" s="74"/>
      <c r="C2" s="74"/>
      <c r="D2" s="31" t="s">
        <v>16</v>
      </c>
      <c r="E2" s="32" t="s">
        <v>17</v>
      </c>
      <c r="F2" s="31" t="s">
        <v>12</v>
      </c>
      <c r="G2" s="31" t="s">
        <v>16</v>
      </c>
      <c r="H2" s="32" t="s">
        <v>17</v>
      </c>
      <c r="I2" s="31" t="s">
        <v>12</v>
      </c>
      <c r="J2" s="32" t="s">
        <v>17</v>
      </c>
      <c r="K2" s="31" t="s">
        <v>12</v>
      </c>
      <c r="L2" s="31" t="s">
        <v>16</v>
      </c>
      <c r="M2" s="32" t="s">
        <v>17</v>
      </c>
      <c r="N2" s="31" t="s">
        <v>12</v>
      </c>
      <c r="O2" s="32" t="s">
        <v>17</v>
      </c>
      <c r="P2" s="33" t="s">
        <v>12</v>
      </c>
      <c r="Q2" s="26" t="s">
        <v>16</v>
      </c>
      <c r="R2" s="27" t="s">
        <v>17</v>
      </c>
      <c r="S2" s="28" t="s">
        <v>12</v>
      </c>
      <c r="T2" s="27" t="s">
        <v>17</v>
      </c>
      <c r="U2" s="28" t="s">
        <v>12</v>
      </c>
    </row>
    <row r="3" spans="1:21" ht="12.75" customHeight="1">
      <c r="A3" s="56">
        <f>IF(P3&lt;&gt;"",P3,K3)</f>
        <v>1</v>
      </c>
      <c r="B3" s="41" t="s">
        <v>32</v>
      </c>
      <c r="C3" s="57" t="s">
        <v>33</v>
      </c>
      <c r="D3" s="14">
        <v>8</v>
      </c>
      <c r="E3" s="15">
        <f>IF(D3&lt;&gt;"",IF(ISNUMBER(D3),MAX(1000/TEE1*(TEE1-D3+MIN(D:D)),0),0),"")</f>
        <v>1000</v>
      </c>
      <c r="F3" s="16">
        <f>IF(E3&lt;&gt;"",RANK(E3,E:E),"")</f>
        <v>1</v>
      </c>
      <c r="G3" s="14">
        <v>214</v>
      </c>
      <c r="H3" s="15">
        <f>IF(G3&lt;&gt;"",IF(ISNUMBER(G3),MAX(1000/TEE2*(TEE2-G3+MIN(G:G)),0),0),"")</f>
        <v>1000</v>
      </c>
      <c r="I3" s="16">
        <f>IF(H3&lt;&gt;"",RANK(H3,H:H),"")</f>
        <v>1</v>
      </c>
      <c r="J3" s="15">
        <f>IF(H3&lt;&gt;"",E3+H3,"")</f>
        <v>2000</v>
      </c>
      <c r="K3" s="16">
        <f>IF(J3&lt;&gt;"",RANK(J3,J:J),"")</f>
        <v>1</v>
      </c>
      <c r="L3" s="14">
        <v>35</v>
      </c>
      <c r="M3" s="15">
        <f>IF(L3&lt;&gt;"",IF(ISNUMBER(L3),MAX(1000/TEE3*(TEE3-L3+MIN(L:L)),0),0),"")</f>
        <v>1000</v>
      </c>
      <c r="N3" s="16">
        <f>IF(M3&lt;&gt;"",RANK(M3,M:M),"")</f>
        <v>1</v>
      </c>
      <c r="O3" s="15">
        <f>IF(M3&lt;&gt;"",J3+M3,"")</f>
        <v>3000</v>
      </c>
      <c r="P3" s="16">
        <f>IF(O3&lt;&gt;"",RANK(O3,O:O),"")</f>
        <v>1</v>
      </c>
      <c r="Q3" s="14"/>
      <c r="R3" s="15"/>
      <c r="S3" s="16"/>
      <c r="T3" s="15"/>
      <c r="U3" s="16"/>
    </row>
    <row r="4" spans="1:21" ht="26.25">
      <c r="A4" s="56">
        <f>IF(P4&lt;&gt;"",P4,K4)</f>
        <v>2</v>
      </c>
      <c r="B4" s="41" t="s">
        <v>26</v>
      </c>
      <c r="C4" s="57" t="s">
        <v>27</v>
      </c>
      <c r="D4" s="14">
        <v>13</v>
      </c>
      <c r="E4" s="15">
        <f>IF(D4&lt;&gt;"",IF(ISNUMBER(D4),MAX(1000/TEE1*(TEE1-D4+MIN(D:D)),0),0),"")</f>
        <v>995.7264957264957</v>
      </c>
      <c r="F4" s="16">
        <f>IF(E4&lt;&gt;"",RANK(E4,E:E),"")</f>
        <v>3</v>
      </c>
      <c r="G4" s="14">
        <v>475</v>
      </c>
      <c r="H4" s="15">
        <f>IF(G4&lt;&gt;"",IF(ISNUMBER(G4),MAX(1000/TEE2*(TEE2-G4+MIN(G:G)),0),0),"")</f>
        <v>776.9230769230769</v>
      </c>
      <c r="I4" s="16">
        <f>IF(H4&lt;&gt;"",RANK(H4,H:H),"")</f>
        <v>3</v>
      </c>
      <c r="J4" s="15">
        <f>IF(H4&lt;&gt;"",E4+H4,"")</f>
        <v>1772.6495726495727</v>
      </c>
      <c r="K4" s="16">
        <f>IF(J4&lt;&gt;"",RANK(J4,J:J),"")</f>
        <v>2</v>
      </c>
      <c r="L4" s="14">
        <v>155</v>
      </c>
      <c r="M4" s="15">
        <f>IF(L4&lt;&gt;"",IF(ISNUMBER(L4),MAX(1000/TEE3*(TEE3-L4+MIN(L:L)),0),0),"")</f>
        <v>833.3333333333333</v>
      </c>
      <c r="N4" s="16">
        <f>IF(M4&lt;&gt;"",RANK(M4,M:M),"")</f>
        <v>2</v>
      </c>
      <c r="O4" s="15">
        <f>IF(M4&lt;&gt;"",J4+M4,"")</f>
        <v>2605.9829059829062</v>
      </c>
      <c r="P4" s="16">
        <f>IF(O4&lt;&gt;"",RANK(O4,O:O),"")</f>
        <v>2</v>
      </c>
      <c r="Q4" s="14"/>
      <c r="R4" s="15">
        <f>IF(Q4&lt;&gt;"",IF(ISNUMBER(Q4),MAX(1000/TSE4*(TSE4-Q4+MIN(Q:Q)),0),0),"")</f>
      </c>
      <c r="S4" s="16">
        <f>IF(R4&lt;&gt;"",RANK(R4,R:R),"")</f>
      </c>
      <c r="T4" s="15">
        <f>IF(R4&lt;&gt;"",O4+R4,"")</f>
      </c>
      <c r="U4" s="16">
        <f>IF(T4&lt;&gt;"",RANK(T4,T:T),"")</f>
      </c>
    </row>
    <row r="5" spans="1:21" ht="26.25">
      <c r="A5" s="56">
        <f>IF(P5&lt;&gt;"",P5,K5)</f>
        <v>3</v>
      </c>
      <c r="B5" s="48" t="s">
        <v>30</v>
      </c>
      <c r="C5" s="57" t="s">
        <v>31</v>
      </c>
      <c r="D5" s="14">
        <v>8</v>
      </c>
      <c r="E5" s="15">
        <f>IF(D5&lt;&gt;"",IF(ISNUMBER(D5),MAX(1000/TEE1*(TEE1-D5+MIN(D:D)),0),0),"")</f>
        <v>1000</v>
      </c>
      <c r="F5" s="16">
        <f>IF(E5&lt;&gt;"",RANK(E5,E:E),"")</f>
        <v>1</v>
      </c>
      <c r="G5" s="14">
        <v>750</v>
      </c>
      <c r="H5" s="15">
        <f>IF(G5&lt;&gt;"",IF(ISNUMBER(G5),MAX(1000/TEE2*(TEE2-G5+MIN(G:G)),0),0),"")</f>
        <v>541.8803418803418</v>
      </c>
      <c r="I5" s="16">
        <f>IF(H5&lt;&gt;"",RANK(H5,H:H),"")</f>
        <v>4</v>
      </c>
      <c r="J5" s="15">
        <f>IF(H5&lt;&gt;"",E5+H5,"")</f>
        <v>1541.8803418803418</v>
      </c>
      <c r="K5" s="16">
        <f>IF(J5&lt;&gt;"",RANK(J5,J:J),"")</f>
        <v>3</v>
      </c>
      <c r="L5" s="23">
        <v>210</v>
      </c>
      <c r="M5" s="15">
        <f>IF(L5&lt;&gt;"",IF(ISNUMBER(L5),MAX(1000/TEE3*(TEE3-L5+MIN(L:L)),0),0),"")</f>
        <v>756.9444444444445</v>
      </c>
      <c r="N5" s="16">
        <f>IF(M5&lt;&gt;"",RANK(M5,M:M),"")</f>
        <v>3</v>
      </c>
      <c r="O5" s="15">
        <f>IF(M5&lt;&gt;"",J5+M5,"")</f>
        <v>2298.824786324786</v>
      </c>
      <c r="P5" s="16">
        <f>IF(O5&lt;&gt;"",RANK(O5,O:O),"")</f>
        <v>3</v>
      </c>
      <c r="Q5" s="14"/>
      <c r="R5" s="15">
        <f>IF(Q5&lt;&gt;"",IF(ISNUMBER(Q5),MAX(1000/TSE4*(TSE4-Q5+MIN(Q:Q)),0),0),"")</f>
      </c>
      <c r="S5" s="16">
        <f>IF(R5&lt;&gt;"",RANK(R5,R:R),"")</f>
      </c>
      <c r="T5" s="15">
        <f>IF(R5&lt;&gt;"",O5+R5,"")</f>
      </c>
      <c r="U5" s="16">
        <f>IF(T5&lt;&gt;"",RANK(T5,T:T),"")</f>
      </c>
    </row>
    <row r="6" spans="1:21" ht="25.5" customHeight="1">
      <c r="A6" s="56">
        <f>IF(P6&lt;&gt;"",P6,K6)</f>
        <v>4</v>
      </c>
      <c r="B6" s="48" t="s">
        <v>34</v>
      </c>
      <c r="C6" s="14" t="s">
        <v>35</v>
      </c>
      <c r="D6" s="16">
        <v>730</v>
      </c>
      <c r="E6" s="15">
        <f>IF(D6&lt;&gt;"",IF(ISNUMBER(D6),MAX(1000/TEE1*(TEE1-D6+MIN(D:D)),0),0),"")</f>
        <v>382.9059829059829</v>
      </c>
      <c r="F6" s="16">
        <f>IF(E6&lt;&gt;"",RANK(E6,E:E),"")</f>
        <v>4</v>
      </c>
      <c r="G6" s="14">
        <v>324</v>
      </c>
      <c r="H6" s="15">
        <f>IF(G6&lt;&gt;"",IF(ISNUMBER(G6),MAX(1000/TEE2*(TEE2-G6+MIN(G:G)),0),0),"")</f>
        <v>905.9829059829059</v>
      </c>
      <c r="I6" s="16">
        <f>IF(H6&lt;&gt;"",RANK(H6,H:H),"")</f>
        <v>2</v>
      </c>
      <c r="J6" s="15">
        <f>IF(H6&lt;&gt;"",E6+H6,"")</f>
        <v>1288.8888888888887</v>
      </c>
      <c r="K6" s="16">
        <f>IF(J6&lt;&gt;"",RANK(J6,J:J),"")</f>
        <v>4</v>
      </c>
      <c r="L6" s="16" t="s">
        <v>44</v>
      </c>
      <c r="M6" s="15">
        <f>IF(L6&lt;&gt;"",IF(ISNUMBER(L6),MAX(1000/TEE3*(TEE3-L6+MIN(L:L)),0),0),"")</f>
        <v>0</v>
      </c>
      <c r="N6" s="16">
        <f>IF(M6&lt;&gt;"",RANK(M6,M:M),"")</f>
        <v>4</v>
      </c>
      <c r="O6" s="15">
        <f>IF(M6&lt;&gt;"",J6+M6,"")</f>
        <v>1288.8888888888887</v>
      </c>
      <c r="P6" s="16">
        <f>IF(O6&lt;&gt;"",RANK(O6,O:O),"")</f>
        <v>4</v>
      </c>
      <c r="Q6" s="68"/>
      <c r="R6" s="58"/>
      <c r="S6" s="59"/>
      <c r="T6" s="58"/>
      <c r="U6" s="59"/>
    </row>
    <row r="7" spans="1:16" ht="25.5" customHeight="1">
      <c r="A7" s="56">
        <f>IF(P7&lt;&gt;"",P7,K7)</f>
        <v>5</v>
      </c>
      <c r="B7" s="48" t="s">
        <v>28</v>
      </c>
      <c r="C7" s="57" t="s">
        <v>29</v>
      </c>
      <c r="D7" s="14">
        <v>1379</v>
      </c>
      <c r="E7" s="15">
        <v>1</v>
      </c>
      <c r="F7" s="16">
        <f>IF(E7&lt;&gt;"",RANK(E7,E:E),"")</f>
        <v>5</v>
      </c>
      <c r="G7" s="14" t="s">
        <v>45</v>
      </c>
      <c r="H7" s="15">
        <f>IF(G7&lt;&gt;"",IF(ISNUMBER(G7),MAX(1000/TEE2*(TEE2-G7+MIN(G:G)),0),0),"")</f>
        <v>0</v>
      </c>
      <c r="I7" s="16">
        <f>IF(H7&lt;&gt;"",RANK(H7,H:H),"")</f>
        <v>5</v>
      </c>
      <c r="J7" s="15">
        <f>IF(H7&lt;&gt;"",E7+H7,"")</f>
        <v>1</v>
      </c>
      <c r="K7" s="16">
        <f>IF(J7&lt;&gt;"",RANK(J7,J:J),"")</f>
        <v>5</v>
      </c>
      <c r="L7" s="23" t="s">
        <v>44</v>
      </c>
      <c r="M7" s="15">
        <f>IF(L7&lt;&gt;"",IF(ISNUMBER(L7),MAX(1000/TEE3*(TEE3-L7+MIN(L:L)),0),0),"")</f>
        <v>0</v>
      </c>
      <c r="N7" s="16">
        <f>IF(M7&lt;&gt;"",RANK(M7,M:M),"")</f>
        <v>4</v>
      </c>
      <c r="O7" s="15">
        <f>IF(M7&lt;&gt;"",J7+M7,"")</f>
        <v>1</v>
      </c>
      <c r="P7" s="16">
        <f>IF(O7&lt;&gt;"",RANK(O7,O:O),"")</f>
        <v>5</v>
      </c>
    </row>
    <row r="8" spans="1:21" ht="25.5" customHeight="1">
      <c r="A8" s="60"/>
      <c r="Q8" s="43"/>
      <c r="R8" s="44"/>
      <c r="S8" s="43"/>
      <c r="T8" s="44"/>
      <c r="U8" s="17"/>
    </row>
    <row r="9" spans="1:21" ht="12.75">
      <c r="A9" s="75" t="s">
        <v>46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43"/>
      <c r="R9" s="44"/>
      <c r="S9" s="43"/>
      <c r="T9" s="44"/>
      <c r="U9" s="17"/>
    </row>
    <row r="10" spans="1:16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ht="12.75">
      <c r="C19" s="45"/>
    </row>
    <row r="20" ht="12.75">
      <c r="C20" s="45"/>
    </row>
    <row r="21" ht="12.75">
      <c r="C21" s="45"/>
    </row>
    <row r="22" ht="12.75">
      <c r="C22" s="45"/>
    </row>
    <row r="23" ht="12.75">
      <c r="C23" s="45"/>
    </row>
    <row r="24" ht="12.75">
      <c r="C24" s="45"/>
    </row>
    <row r="25" ht="12.75">
      <c r="C25" s="45"/>
    </row>
  </sheetData>
  <sheetProtection/>
  <mergeCells count="4">
    <mergeCell ref="A1:A2"/>
    <mergeCell ref="B1:B2"/>
    <mergeCell ref="C1:C2"/>
    <mergeCell ref="A9:P18"/>
  </mergeCells>
  <printOptions gridLines="1" horizontalCentered="1"/>
  <pageMargins left="0.4724409448818898" right="0.4724409448818898" top="0.75" bottom="0.3937007874015748" header="0.35433070866141736" footer="0"/>
  <pageSetup fitToHeight="2" horizontalDpi="300" verticalDpi="300" orientation="landscape" paperSize="9" r:id="rId1"/>
  <headerFooter alignWithMargins="0">
    <oddHeader>&amp;CPuchar Wagarowicza 2011
Kategoria 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4.00390625" style="3" customWidth="1"/>
    <col min="2" max="2" width="20.375" style="8" customWidth="1"/>
    <col min="3" max="3" width="21.625" style="7" customWidth="1"/>
    <col min="4" max="4" width="5.50390625" style="4" customWidth="1"/>
    <col min="5" max="5" width="7.50390625" style="5" customWidth="1"/>
    <col min="6" max="6" width="3.50390625" style="3" customWidth="1"/>
    <col min="7" max="7" width="4.875" style="4" customWidth="1"/>
    <col min="8" max="8" width="7.875" style="5" customWidth="1"/>
    <col min="9" max="9" width="3.50390625" style="3" customWidth="1"/>
    <col min="10" max="10" width="7.50390625" style="5" customWidth="1"/>
    <col min="11" max="11" width="3.50390625" style="3" customWidth="1"/>
    <col min="12" max="12" width="5.00390625" style="4" customWidth="1"/>
    <col min="13" max="13" width="7.50390625" style="5" customWidth="1"/>
    <col min="14" max="14" width="3.50390625" style="3" customWidth="1"/>
    <col min="15" max="15" width="8.125" style="5" customWidth="1"/>
    <col min="16" max="16" width="4.50390625" style="3" customWidth="1"/>
    <col min="17" max="17" width="5.625" style="4" hidden="1" customWidth="1"/>
    <col min="18" max="18" width="7.50390625" style="5" hidden="1" customWidth="1"/>
    <col min="19" max="19" width="3.375" style="3" hidden="1" customWidth="1"/>
    <col min="20" max="20" width="8.125" style="5" hidden="1" customWidth="1"/>
    <col min="21" max="21" width="3.375" style="3" hidden="1" customWidth="1"/>
    <col min="22" max="16384" width="9.125" style="6" customWidth="1"/>
  </cols>
  <sheetData>
    <row r="1" spans="1:21" s="22" customFormat="1" ht="12.75">
      <c r="A1" s="76" t="s">
        <v>0</v>
      </c>
      <c r="B1" s="78" t="s">
        <v>18</v>
      </c>
      <c r="C1" s="78" t="s">
        <v>1</v>
      </c>
      <c r="D1" s="9" t="s">
        <v>8</v>
      </c>
      <c r="E1" s="9"/>
      <c r="F1" s="9"/>
      <c r="G1" s="9" t="s">
        <v>9</v>
      </c>
      <c r="H1" s="9"/>
      <c r="I1" s="9"/>
      <c r="J1" s="9" t="s">
        <v>13</v>
      </c>
      <c r="K1" s="9"/>
      <c r="L1" s="9" t="s">
        <v>11</v>
      </c>
      <c r="M1" s="9"/>
      <c r="N1" s="9"/>
      <c r="O1" s="9" t="s">
        <v>14</v>
      </c>
      <c r="P1" s="9"/>
      <c r="Q1" s="51" t="s">
        <v>10</v>
      </c>
      <c r="R1" s="21"/>
      <c r="S1" s="21"/>
      <c r="T1" s="21" t="s">
        <v>15</v>
      </c>
      <c r="U1" s="21"/>
    </row>
    <row r="2" spans="1:21" s="20" customFormat="1" ht="70.5">
      <c r="A2" s="77"/>
      <c r="B2" s="77"/>
      <c r="C2" s="77"/>
      <c r="D2" s="34" t="s">
        <v>16</v>
      </c>
      <c r="E2" s="35" t="s">
        <v>21</v>
      </c>
      <c r="F2" s="34" t="s">
        <v>12</v>
      </c>
      <c r="G2" s="34" t="s">
        <v>16</v>
      </c>
      <c r="H2" s="35" t="s">
        <v>21</v>
      </c>
      <c r="I2" s="34" t="s">
        <v>12</v>
      </c>
      <c r="J2" s="35" t="s">
        <v>21</v>
      </c>
      <c r="K2" s="34" t="s">
        <v>12</v>
      </c>
      <c r="L2" s="34" t="s">
        <v>16</v>
      </c>
      <c r="M2" s="35" t="s">
        <v>21</v>
      </c>
      <c r="N2" s="34" t="s">
        <v>12</v>
      </c>
      <c r="O2" s="35" t="s">
        <v>21</v>
      </c>
      <c r="P2" s="34" t="s">
        <v>12</v>
      </c>
      <c r="Q2" s="52" t="s">
        <v>16</v>
      </c>
      <c r="R2" s="19" t="s">
        <v>17</v>
      </c>
      <c r="S2" s="18" t="s">
        <v>12</v>
      </c>
      <c r="T2" s="19" t="s">
        <v>17</v>
      </c>
      <c r="U2" s="18" t="s">
        <v>12</v>
      </c>
    </row>
    <row r="3" spans="1:21" ht="27.75" customHeight="1">
      <c r="A3" s="56">
        <f>IF(P3&lt;&gt;"",P3,K3)</f>
        <v>1</v>
      </c>
      <c r="B3" s="49" t="s">
        <v>22</v>
      </c>
      <c r="C3" s="50" t="s">
        <v>24</v>
      </c>
      <c r="D3" s="12">
        <v>266</v>
      </c>
      <c r="E3" s="15">
        <f>IF(D3&lt;&gt;"",IF(ISNUMBER(D3),MAX(1000/TJE1*(TJE1-D3+MIN(D:D)),0),0),"")</f>
        <v>928.2051282051282</v>
      </c>
      <c r="F3" s="16">
        <f>IF(E3&lt;&gt;"",RANK(E3,E:E),"")</f>
        <v>2</v>
      </c>
      <c r="G3" s="12">
        <v>445</v>
      </c>
      <c r="H3" s="15">
        <f>IF(G3&lt;&gt;"",IF(ISNUMBER(G3),MAX(1000/TJE2*(TJE2-G3+MIN(G:G)),0),0),"")</f>
        <v>1000</v>
      </c>
      <c r="I3" s="16">
        <f>IF(H3&lt;&gt;"",RANK(H3,H:H),"")</f>
        <v>1</v>
      </c>
      <c r="J3" s="15">
        <f>IF(H3&lt;&gt;"",E3+H3,"")</f>
        <v>1928.2051282051282</v>
      </c>
      <c r="K3" s="16">
        <f>IF(J3&lt;&gt;"",RANK(J3,J:J),"")</f>
        <v>2</v>
      </c>
      <c r="L3" s="12">
        <v>180</v>
      </c>
      <c r="M3" s="15">
        <f>IF(L3&lt;&gt;"",IF(ISNUMBER(L3),MAX(1000/TJE3*(TJE3-L3+MIN(L:L)),0),0),"")</f>
        <v>1000</v>
      </c>
      <c r="N3" s="16">
        <f>IF(M3&lt;&gt;"",RANK(M3,M:M),"")</f>
        <v>1</v>
      </c>
      <c r="O3" s="15">
        <f>IF(M3&lt;&gt;"",J3+M3,"")</f>
        <v>2928.205128205128</v>
      </c>
      <c r="P3" s="16">
        <f>IF(O3&lt;&gt;"",RANK(O3,O:O),"")</f>
        <v>1</v>
      </c>
      <c r="Q3" s="53"/>
      <c r="R3" s="13">
        <f>IF(Q3&lt;&gt;"",IF(ISNUMBER(Q3),MAX(1000/TJE4*(TJE4-Q3+MIN(Q:Q)),0),0),"")</f>
      </c>
      <c r="S3" s="10">
        <f>IF(R3&lt;&gt;"",RANK(R3,R:R),"")</f>
      </c>
      <c r="T3" s="13">
        <f>IF(R3&lt;&gt;"",O3+R3,"")</f>
      </c>
      <c r="U3" s="10">
        <f>IF(T3&lt;&gt;"",RANK(T3,T:T),"")</f>
      </c>
    </row>
    <row r="4" spans="1:21" ht="25.5" customHeight="1">
      <c r="A4" s="56">
        <f>IF(P4&lt;&gt;"",P4,K4)</f>
        <v>2</v>
      </c>
      <c r="B4" s="11" t="s">
        <v>25</v>
      </c>
      <c r="C4" s="50" t="s">
        <v>24</v>
      </c>
      <c r="D4" s="12">
        <v>182</v>
      </c>
      <c r="E4" s="15">
        <f>IF(D4&lt;&gt;"",IF(ISNUMBER(D4),MAX(1000/TJE1*(TJE1-D4+MIN(D:D)),0),0),"")</f>
        <v>1000</v>
      </c>
      <c r="F4" s="16">
        <f>IF(E4&lt;&gt;"",RANK(E4,E:E),"")</f>
        <v>1</v>
      </c>
      <c r="G4" s="70">
        <v>526</v>
      </c>
      <c r="H4" s="15">
        <f>IF(G4&lt;&gt;"",IF(ISNUMBER(G4),MAX(1000/TJE2*(TJE2-G4+MIN(G:G)),0),0),"")</f>
        <v>930.7692307692307</v>
      </c>
      <c r="I4" s="16">
        <f>IF(H4&lt;&gt;"",RANK(H4,H:H),"")</f>
        <v>2</v>
      </c>
      <c r="J4" s="15">
        <f>IF(H4&lt;&gt;"",E4+H4,"")</f>
        <v>1930.7692307692307</v>
      </c>
      <c r="K4" s="16">
        <f>IF(J4&lt;&gt;"",RANK(J4,J:J),"")</f>
        <v>1</v>
      </c>
      <c r="L4" s="23">
        <v>345</v>
      </c>
      <c r="M4" s="15">
        <f>IF(L4&lt;&gt;"",IF(ISNUMBER(L4),MAX(1000/TJE3*(TJE3-L4+MIN(L:L)),0),0),"")</f>
        <v>770.8333333333333</v>
      </c>
      <c r="N4" s="16">
        <f>IF(M4&lt;&gt;"",RANK(M4,M:M),"")</f>
        <v>4</v>
      </c>
      <c r="O4" s="15">
        <f>IF(M4&lt;&gt;"",J4+M4,"")</f>
        <v>2701.602564102564</v>
      </c>
      <c r="P4" s="16">
        <f>IF(O4&lt;&gt;"",RANK(O4,O:O),"")</f>
        <v>2</v>
      </c>
      <c r="Q4" s="53"/>
      <c r="R4" s="13">
        <f>IF(Q4&lt;&gt;"",IF(ISNUMBER(Q4),MAX(1000/TJE4*(TJE4-Q4+MIN(Q:Q)),0),0),"")</f>
      </c>
      <c r="S4" s="10">
        <f>IF(R4&lt;&gt;"",RANK(R4,R:R),"")</f>
      </c>
      <c r="T4" s="13">
        <f>IF(R4&lt;&gt;"",O4+R4,"")</f>
      </c>
      <c r="U4" s="10">
        <f>IF(T4&lt;&gt;"",RANK(T4,T:T),"")</f>
      </c>
    </row>
    <row r="5" spans="1:16" ht="26.25">
      <c r="A5" s="56">
        <f>IF(P5&lt;&gt;"",P5,K5)</f>
        <v>3</v>
      </c>
      <c r="B5" s="11" t="s">
        <v>36</v>
      </c>
      <c r="C5" s="50" t="s">
        <v>37</v>
      </c>
      <c r="D5" s="12">
        <v>266</v>
      </c>
      <c r="E5" s="15">
        <f>IF(D5&lt;&gt;"",IF(ISNUMBER(D5),MAX(1000/TJE1*(TJE1-D5+MIN(D:D)),0),0),"")</f>
        <v>928.2051282051282</v>
      </c>
      <c r="F5" s="16">
        <f>IF(E5&lt;&gt;"",RANK(E5,E:E),"")</f>
        <v>2</v>
      </c>
      <c r="G5" s="12">
        <v>700</v>
      </c>
      <c r="H5" s="15">
        <f>IF(G5&lt;&gt;"",IF(ISNUMBER(G5),MAX(1000/TJE2*(TJE2-G5+MIN(G:G)),0),0),"")</f>
        <v>782.051282051282</v>
      </c>
      <c r="I5" s="16">
        <f>IF(H5&lt;&gt;"",RANK(H5,H:H),"")</f>
        <v>3</v>
      </c>
      <c r="J5" s="15">
        <f>IF(H5&lt;&gt;"",E5+H5,"")</f>
        <v>1710.2564102564102</v>
      </c>
      <c r="K5" s="16">
        <f>IF(J5&lt;&gt;"",RANK(J5,J:J),"")</f>
        <v>3</v>
      </c>
      <c r="L5" s="12">
        <v>219</v>
      </c>
      <c r="M5" s="15">
        <f>IF(L5&lt;&gt;"",IF(ISNUMBER(L5),MAX(1000/TJE3*(TJE3-L5+MIN(L:L)),0),0),"")</f>
        <v>945.8333333333333</v>
      </c>
      <c r="N5" s="16">
        <f>IF(M5&lt;&gt;"",RANK(M5,M:M),"")</f>
        <v>2</v>
      </c>
      <c r="O5" s="15">
        <f>IF(M5&lt;&gt;"",J5+M5,"")</f>
        <v>2656.089743589743</v>
      </c>
      <c r="P5" s="16">
        <f>IF(O5&lt;&gt;"",RANK(O5,O:O),"")</f>
        <v>3</v>
      </c>
    </row>
    <row r="6" spans="1:16" ht="26.25">
      <c r="A6" s="56">
        <f>IF(P6&lt;&gt;"",P6,K6)</f>
        <v>4</v>
      </c>
      <c r="B6" s="11" t="s">
        <v>23</v>
      </c>
      <c r="C6" s="50" t="s">
        <v>24</v>
      </c>
      <c r="D6" s="12">
        <v>285</v>
      </c>
      <c r="E6" s="15">
        <f>IF(D6&lt;&gt;"",IF(ISNUMBER(D6),MAX(1000/TJE1*(TJE1-D6+MIN(D:D)),0),0),"")</f>
        <v>911.9658119658119</v>
      </c>
      <c r="F6" s="16">
        <f>IF(E6&lt;&gt;"",RANK(E6,E:E),"")</f>
        <v>4</v>
      </c>
      <c r="G6" s="12">
        <v>935</v>
      </c>
      <c r="H6" s="15">
        <f>IF(G6&lt;&gt;"",IF(ISNUMBER(G6),MAX(1000/TJE2*(TJE2-G6+MIN(G:G)),0),0),"")</f>
        <v>581.1965811965812</v>
      </c>
      <c r="I6" s="16">
        <f>IF(H6&lt;&gt;"",RANK(H6,H:H),"")</f>
        <v>4</v>
      </c>
      <c r="J6" s="15">
        <f>IF(H6&lt;&gt;"",E6+H6,"")</f>
        <v>1493.162393162393</v>
      </c>
      <c r="K6" s="16">
        <f>IF(J6&lt;&gt;"",RANK(J6,J:J),"")</f>
        <v>4</v>
      </c>
      <c r="L6" s="23">
        <v>285</v>
      </c>
      <c r="M6" s="15">
        <f>IF(L6&lt;&gt;"",IF(ISNUMBER(L6),MAX(1000/TJE3*(TJE3-L6+MIN(L:L)),0),0),"")</f>
        <v>854.1666666666666</v>
      </c>
      <c r="N6" s="16">
        <f>IF(M6&lt;&gt;"",RANK(M6,M:M),"")</f>
        <v>3</v>
      </c>
      <c r="O6" s="15">
        <f>IF(M6&lt;&gt;"",J6+M6,"")</f>
        <v>2347.3290598290596</v>
      </c>
      <c r="P6" s="16">
        <f>IF(O6&lt;&gt;"",RANK(O6,O:O),"")</f>
        <v>4</v>
      </c>
    </row>
    <row r="9" spans="1:16" ht="12.75">
      <c r="A9" s="75" t="s">
        <v>47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</sheetData>
  <sheetProtection/>
  <mergeCells count="4">
    <mergeCell ref="A1:A2"/>
    <mergeCell ref="B1:B2"/>
    <mergeCell ref="C1:C2"/>
    <mergeCell ref="A9:P18"/>
  </mergeCells>
  <printOptions gridLines="1" horizontalCentered="1"/>
  <pageMargins left="0.4724409448818898" right="0.4724409448818898" top="0.7480314960629921" bottom="0.3937007874015748" header="0.35433070866141736" footer="0"/>
  <pageSetup horizontalDpi="300" verticalDpi="300" orientation="landscape" paperSize="9" scale="110" r:id="rId1"/>
  <headerFooter alignWithMargins="0">
    <oddHeader>&amp;CPuchar Wagarowicza 2011
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SheetLayoutView="75" zoomScalePageLayoutView="0" workbookViewId="0" topLeftCell="A2">
      <selection activeCell="A1" sqref="A1:A2"/>
    </sheetView>
  </sheetViews>
  <sheetFormatPr defaultColWidth="9.00390625" defaultRowHeight="12.75"/>
  <cols>
    <col min="1" max="1" width="4.375" style="44" customWidth="1"/>
    <col min="2" max="2" width="22.50390625" style="45" customWidth="1"/>
    <col min="3" max="3" width="22.125" style="46" customWidth="1"/>
    <col min="4" max="4" width="7.50390625" style="42" bestFit="1" customWidth="1"/>
    <col min="5" max="5" width="8.50390625" style="43" customWidth="1"/>
    <col min="6" max="6" width="3.50390625" style="44" customWidth="1"/>
    <col min="7" max="7" width="6.50390625" style="42" bestFit="1" customWidth="1"/>
    <col min="8" max="8" width="8.375" style="43" customWidth="1"/>
    <col min="9" max="9" width="3.50390625" style="44" customWidth="1"/>
    <col min="10" max="10" width="8.50390625" style="43" customWidth="1"/>
    <col min="11" max="11" width="3.50390625" style="44" customWidth="1"/>
    <col min="12" max="12" width="7.50390625" style="42" bestFit="1" customWidth="1"/>
    <col min="13" max="13" width="8.125" style="43" customWidth="1"/>
    <col min="14" max="14" width="3.50390625" style="44" customWidth="1"/>
    <col min="15" max="15" width="8.875" style="43" customWidth="1"/>
    <col min="16" max="16" width="3.50390625" style="44" customWidth="1"/>
    <col min="17" max="17" width="5.625" style="42" hidden="1" customWidth="1"/>
    <col min="18" max="18" width="8.125" style="43" hidden="1" customWidth="1"/>
    <col min="19" max="19" width="3.375" style="44" hidden="1" customWidth="1"/>
    <col min="20" max="20" width="8.125" style="43" hidden="1" customWidth="1"/>
    <col min="21" max="21" width="9.125" style="44" hidden="1" customWidth="1"/>
    <col min="22" max="16384" width="9.125" style="17" customWidth="1"/>
  </cols>
  <sheetData>
    <row r="1" spans="1:21" s="2" customFormat="1" ht="25.5" customHeight="1">
      <c r="A1" s="71" t="s">
        <v>0</v>
      </c>
      <c r="B1" s="73" t="s">
        <v>18</v>
      </c>
      <c r="C1" s="73" t="s">
        <v>20</v>
      </c>
      <c r="D1" s="79" t="s">
        <v>8</v>
      </c>
      <c r="E1" s="80"/>
      <c r="F1" s="81"/>
      <c r="G1" s="61"/>
      <c r="H1" s="61"/>
      <c r="I1" s="61"/>
      <c r="J1" s="82"/>
      <c r="K1" s="82"/>
      <c r="L1" s="61"/>
      <c r="M1" s="61"/>
      <c r="N1" s="61"/>
      <c r="O1" s="61"/>
      <c r="P1" s="61"/>
      <c r="Q1" s="24" t="s">
        <v>10</v>
      </c>
      <c r="R1" s="25"/>
      <c r="S1" s="25"/>
      <c r="T1" s="25" t="s">
        <v>15</v>
      </c>
      <c r="U1" s="25"/>
    </row>
    <row r="2" spans="1:21" s="1" customFormat="1" ht="51" thickBot="1">
      <c r="A2" s="72"/>
      <c r="B2" s="74"/>
      <c r="C2" s="74"/>
      <c r="D2" s="31" t="s">
        <v>16</v>
      </c>
      <c r="E2" s="32" t="s">
        <v>17</v>
      </c>
      <c r="F2" s="31" t="s">
        <v>12</v>
      </c>
      <c r="G2" s="62"/>
      <c r="H2" s="63"/>
      <c r="I2" s="62"/>
      <c r="J2" s="63"/>
      <c r="K2" s="62"/>
      <c r="L2" s="62"/>
      <c r="M2" s="63"/>
      <c r="N2" s="62"/>
      <c r="O2" s="63"/>
      <c r="P2" s="62"/>
      <c r="Q2" s="26" t="s">
        <v>16</v>
      </c>
      <c r="R2" s="27" t="s">
        <v>17</v>
      </c>
      <c r="S2" s="28" t="s">
        <v>12</v>
      </c>
      <c r="T2" s="27" t="s">
        <v>17</v>
      </c>
      <c r="U2" s="28" t="s">
        <v>12</v>
      </c>
    </row>
    <row r="3" spans="1:21" ht="25.5" customHeight="1">
      <c r="A3" s="56">
        <v>1</v>
      </c>
      <c r="B3" s="48" t="s">
        <v>38</v>
      </c>
      <c r="C3" s="57" t="s">
        <v>39</v>
      </c>
      <c r="D3" s="14">
        <v>430</v>
      </c>
      <c r="E3" s="15">
        <f aca="true" t="shared" si="0" ref="E3:E13">IF(D3&lt;&gt;"",IF(ISNUMBER(D3),MAX(1000/TDE1*(TDE1-D3+MIN(D$1:D$65536)),0),0),"")</f>
        <v>1000</v>
      </c>
      <c r="F3" s="16">
        <f aca="true" t="shared" si="1" ref="F3:F13">IF(E3&lt;&gt;"",RANK(E3,E$1:E$65536),"")</f>
        <v>1</v>
      </c>
      <c r="G3" s="65"/>
      <c r="H3" s="66"/>
      <c r="I3" s="67"/>
      <c r="J3" s="66"/>
      <c r="K3" s="67"/>
      <c r="L3" s="65"/>
      <c r="M3" s="66"/>
      <c r="N3" s="67"/>
      <c r="O3" s="66"/>
      <c r="P3" s="67"/>
      <c r="Q3" s="64"/>
      <c r="R3" s="15"/>
      <c r="S3" s="16"/>
      <c r="T3" s="15"/>
      <c r="U3" s="16"/>
    </row>
    <row r="4" spans="1:21" ht="26.25">
      <c r="A4" s="56">
        <v>2</v>
      </c>
      <c r="B4" s="48" t="s">
        <v>40</v>
      </c>
      <c r="C4" s="14" t="s">
        <v>41</v>
      </c>
      <c r="D4" s="16">
        <v>830</v>
      </c>
      <c r="E4" s="15">
        <f t="shared" si="0"/>
        <v>444.44444444444446</v>
      </c>
      <c r="F4" s="16">
        <f t="shared" si="1"/>
        <v>2</v>
      </c>
      <c r="G4" s="65"/>
      <c r="H4" s="66"/>
      <c r="I4" s="67"/>
      <c r="J4" s="66"/>
      <c r="K4" s="67"/>
      <c r="L4" s="67"/>
      <c r="M4" s="66"/>
      <c r="N4" s="67"/>
      <c r="O4" s="66"/>
      <c r="P4" s="67"/>
      <c r="Q4" s="64"/>
      <c r="R4" s="15">
        <f>IF(Q4&lt;&gt;"",IF(ISNUMBER(Q4),MAX(1000/TSE4*(TSE4-Q4+MIN(Q:Q)),0),0),"")</f>
      </c>
      <c r="S4" s="16">
        <f>IF(R4&lt;&gt;"",RANK(R4,R:R),"")</f>
      </c>
      <c r="T4" s="15">
        <f>IF(R4&lt;&gt;"",O4+R4,"")</f>
      </c>
      <c r="U4" s="16">
        <f>IF(T4&lt;&gt;"",RANK(T4,T:T),"")</f>
      </c>
    </row>
    <row r="5" spans="1:21" ht="26.25">
      <c r="A5" s="56">
        <v>3</v>
      </c>
      <c r="B5" s="48" t="s">
        <v>43</v>
      </c>
      <c r="C5" s="57" t="s">
        <v>41</v>
      </c>
      <c r="D5" s="14">
        <v>1040</v>
      </c>
      <c r="E5" s="15">
        <f t="shared" si="0"/>
        <v>152.77777777777777</v>
      </c>
      <c r="F5" s="16">
        <f t="shared" si="1"/>
        <v>3</v>
      </c>
      <c r="G5" s="65"/>
      <c r="H5" s="66"/>
      <c r="I5" s="67"/>
      <c r="J5" s="66"/>
      <c r="K5" s="67"/>
      <c r="L5" s="65"/>
      <c r="M5" s="66"/>
      <c r="N5" s="67"/>
      <c r="O5" s="66"/>
      <c r="P5" s="67"/>
      <c r="Q5" s="64"/>
      <c r="R5" s="15">
        <f>IF(Q5&lt;&gt;"",IF(ISNUMBER(Q5),MAX(1000/TSE4*(TSE4-Q5+MIN(Q:Q)),0),0),"")</f>
      </c>
      <c r="S5" s="16">
        <f>IF(R5&lt;&gt;"",RANK(R5,R:R),"")</f>
      </c>
      <c r="T5" s="15">
        <f>IF(R5&lt;&gt;"",O5+R5,"")</f>
      </c>
      <c r="U5" s="16">
        <f>IF(T5&lt;&gt;"",RANK(T5,T:T),"")</f>
      </c>
    </row>
    <row r="6" spans="1:21" ht="25.5" customHeight="1">
      <c r="A6" s="56">
        <v>4</v>
      </c>
      <c r="B6" s="48" t="s">
        <v>42</v>
      </c>
      <c r="C6" s="57" t="s">
        <v>41</v>
      </c>
      <c r="D6" s="14">
        <v>1360</v>
      </c>
      <c r="E6" s="15">
        <v>1</v>
      </c>
      <c r="F6" s="16">
        <f t="shared" si="1"/>
        <v>4</v>
      </c>
      <c r="G6" s="65"/>
      <c r="H6" s="66"/>
      <c r="I6" s="67"/>
      <c r="J6" s="66"/>
      <c r="K6" s="67"/>
      <c r="L6" s="65"/>
      <c r="M6" s="66"/>
      <c r="N6" s="67"/>
      <c r="O6" s="66"/>
      <c r="P6" s="67"/>
      <c r="Q6" s="64"/>
      <c r="R6" s="15"/>
      <c r="S6" s="16"/>
      <c r="T6" s="15"/>
      <c r="U6" s="16"/>
    </row>
    <row r="7" spans="1:21" ht="25.5" customHeight="1">
      <c r="A7" s="60"/>
      <c r="B7" s="69"/>
      <c r="E7" s="43">
        <f t="shared" si="0"/>
      </c>
      <c r="F7" s="44">
        <f t="shared" si="1"/>
      </c>
      <c r="G7" s="65"/>
      <c r="H7" s="66"/>
      <c r="I7" s="67"/>
      <c r="J7" s="66"/>
      <c r="K7" s="67"/>
      <c r="L7" s="65"/>
      <c r="M7" s="66"/>
      <c r="N7" s="67"/>
      <c r="O7" s="66"/>
      <c r="P7" s="67"/>
      <c r="Q7" s="64"/>
      <c r="R7" s="15"/>
      <c r="S7" s="16"/>
      <c r="T7" s="15"/>
      <c r="U7" s="16"/>
    </row>
    <row r="8" spans="1:21" ht="25.5" customHeight="1">
      <c r="A8" s="60"/>
      <c r="B8" s="69"/>
      <c r="E8" s="43">
        <f t="shared" si="0"/>
      </c>
      <c r="F8" s="44">
        <f t="shared" si="1"/>
      </c>
      <c r="G8" s="65"/>
      <c r="H8" s="66"/>
      <c r="I8" s="67"/>
      <c r="J8" s="66"/>
      <c r="K8" s="67"/>
      <c r="L8" s="65"/>
      <c r="M8" s="66"/>
      <c r="N8" s="67"/>
      <c r="O8" s="66"/>
      <c r="P8" s="67"/>
      <c r="Q8" s="43"/>
      <c r="R8" s="44"/>
      <c r="S8" s="43"/>
      <c r="T8" s="44"/>
      <c r="U8" s="17"/>
    </row>
    <row r="9" spans="1:21" ht="25.5" customHeight="1">
      <c r="A9" s="60"/>
      <c r="B9" s="69"/>
      <c r="E9" s="43">
        <f t="shared" si="0"/>
      </c>
      <c r="F9" s="44">
        <f t="shared" si="1"/>
      </c>
      <c r="G9" s="65"/>
      <c r="H9" s="66"/>
      <c r="I9" s="67"/>
      <c r="J9" s="66"/>
      <c r="K9" s="67"/>
      <c r="L9" s="65"/>
      <c r="M9" s="66"/>
      <c r="N9" s="67"/>
      <c r="O9" s="66"/>
      <c r="P9" s="67"/>
      <c r="Q9" s="43"/>
      <c r="R9" s="44"/>
      <c r="S9" s="43"/>
      <c r="T9" s="44"/>
      <c r="U9" s="17"/>
    </row>
    <row r="10" spans="1:16" ht="12.75">
      <c r="A10" s="60"/>
      <c r="B10" s="69"/>
      <c r="E10" s="43">
        <f t="shared" si="0"/>
      </c>
      <c r="F10" s="44">
        <f t="shared" si="1"/>
      </c>
      <c r="G10" s="65"/>
      <c r="H10" s="66"/>
      <c r="I10" s="67"/>
      <c r="J10" s="66"/>
      <c r="K10" s="67"/>
      <c r="L10" s="65"/>
      <c r="M10" s="66"/>
      <c r="N10" s="67"/>
      <c r="O10" s="66"/>
      <c r="P10" s="67"/>
    </row>
    <row r="11" spans="1:16" ht="30" customHeight="1">
      <c r="A11" s="60"/>
      <c r="B11" s="69"/>
      <c r="E11" s="43">
        <f t="shared" si="0"/>
      </c>
      <c r="F11" s="44">
        <f t="shared" si="1"/>
      </c>
      <c r="G11" s="65"/>
      <c r="H11" s="66"/>
      <c r="I11" s="67"/>
      <c r="J11" s="66"/>
      <c r="K11" s="67"/>
      <c r="L11" s="65"/>
      <c r="M11" s="66"/>
      <c r="N11" s="67"/>
      <c r="O11" s="66"/>
      <c r="P11" s="67"/>
    </row>
    <row r="12" spans="1:16" ht="23.25" customHeight="1">
      <c r="A12" s="60"/>
      <c r="B12" s="69"/>
      <c r="E12" s="43">
        <f t="shared" si="0"/>
      </c>
      <c r="F12" s="44">
        <f t="shared" si="1"/>
      </c>
      <c r="G12" s="65"/>
      <c r="H12" s="66"/>
      <c r="I12" s="67"/>
      <c r="J12" s="66"/>
      <c r="K12" s="67"/>
      <c r="L12" s="65"/>
      <c r="M12" s="66"/>
      <c r="N12" s="67"/>
      <c r="O12" s="66"/>
      <c r="P12" s="67"/>
    </row>
    <row r="13" spans="1:16" ht="24" customHeight="1">
      <c r="A13" s="60"/>
      <c r="B13" s="69"/>
      <c r="E13" s="43">
        <f t="shared" si="0"/>
      </c>
      <c r="F13" s="44">
        <f t="shared" si="1"/>
      </c>
      <c r="G13" s="65"/>
      <c r="H13" s="66"/>
      <c r="I13" s="67"/>
      <c r="J13" s="66"/>
      <c r="K13" s="67"/>
      <c r="L13" s="65"/>
      <c r="M13" s="66"/>
      <c r="N13" s="67"/>
      <c r="O13" s="66"/>
      <c r="P13" s="67"/>
    </row>
    <row r="14" spans="3:16" ht="12.75">
      <c r="C14" s="45"/>
      <c r="G14" s="65"/>
      <c r="H14" s="66"/>
      <c r="I14" s="67"/>
      <c r="J14" s="66"/>
      <c r="K14" s="67"/>
      <c r="L14" s="65"/>
      <c r="M14" s="66"/>
      <c r="N14" s="67"/>
      <c r="O14" s="66"/>
      <c r="P14" s="67"/>
    </row>
    <row r="15" spans="3:16" ht="12.75">
      <c r="C15" s="45"/>
      <c r="G15" s="65"/>
      <c r="H15" s="66"/>
      <c r="I15" s="67"/>
      <c r="J15" s="66"/>
      <c r="K15" s="67"/>
      <c r="L15" s="65"/>
      <c r="M15" s="66"/>
      <c r="N15" s="67"/>
      <c r="O15" s="66"/>
      <c r="P15" s="67"/>
    </row>
    <row r="16" spans="3:16" ht="12.75">
      <c r="C16" s="45"/>
      <c r="G16" s="65"/>
      <c r="H16" s="66"/>
      <c r="I16" s="67"/>
      <c r="J16" s="66"/>
      <c r="K16" s="67"/>
      <c r="L16" s="65"/>
      <c r="M16" s="66"/>
      <c r="N16" s="67"/>
      <c r="O16" s="66"/>
      <c r="P16" s="67"/>
    </row>
    <row r="17" spans="3:16" ht="12.75">
      <c r="C17" s="45"/>
      <c r="L17" s="65"/>
      <c r="M17" s="66"/>
      <c r="N17" s="67"/>
      <c r="O17" s="66"/>
      <c r="P17" s="67"/>
    </row>
    <row r="18" spans="3:16" ht="12.75">
      <c r="C18" s="45"/>
      <c r="L18" s="65"/>
      <c r="M18" s="66"/>
      <c r="N18" s="67"/>
      <c r="O18" s="66"/>
      <c r="P18" s="67"/>
    </row>
    <row r="19" ht="12.75">
      <c r="C19" s="45"/>
    </row>
    <row r="20" ht="12.75">
      <c r="C20" s="45"/>
    </row>
    <row r="21" ht="12.75">
      <c r="C21" s="45"/>
    </row>
    <row r="22" ht="12.75">
      <c r="C22" s="45"/>
    </row>
    <row r="23" ht="12.75">
      <c r="C23" s="45"/>
    </row>
    <row r="24" ht="12.75">
      <c r="C24" s="45"/>
    </row>
    <row r="25" ht="12.75">
      <c r="C25" s="45"/>
    </row>
  </sheetData>
  <sheetProtection/>
  <mergeCells count="5">
    <mergeCell ref="J1:K1"/>
    <mergeCell ref="A1:A2"/>
    <mergeCell ref="B1:B2"/>
    <mergeCell ref="C1:C2"/>
    <mergeCell ref="D1:F1"/>
  </mergeCells>
  <printOptions gridLines="1" horizontalCentered="1"/>
  <pageMargins left="0.4724409448818898" right="0.4724409448818898" top="0.75" bottom="0.3937007874015748" header="0.35433070866141736" footer="0"/>
  <pageSetup fitToHeight="2" horizontalDpi="300" verticalDpi="300" orientation="landscape" paperSize="9" r:id="rId1"/>
  <headerFooter alignWithMargins="0">
    <oddHeader>&amp;CPuchar Wagarowicza 2011
Kategoria 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I23" sqref="I23"/>
    </sheetView>
  </sheetViews>
  <sheetFormatPr defaultColWidth="9.00390625" defaultRowHeight="12.75"/>
  <sheetData>
    <row r="1" spans="1:14" ht="12.75">
      <c r="A1" s="83" t="s">
        <v>2</v>
      </c>
      <c r="B1" s="83"/>
      <c r="C1" s="87"/>
      <c r="D1" s="88"/>
      <c r="E1" s="89" t="s">
        <v>3</v>
      </c>
      <c r="F1" s="90"/>
      <c r="G1" s="91"/>
      <c r="H1" s="92"/>
      <c r="I1" s="93" t="s">
        <v>19</v>
      </c>
      <c r="J1" s="94"/>
      <c r="K1" s="84"/>
      <c r="L1" s="85"/>
      <c r="M1" s="86"/>
      <c r="N1" s="86"/>
    </row>
    <row r="2" spans="1:14" ht="12.75">
      <c r="A2" s="55" t="s">
        <v>4</v>
      </c>
      <c r="B2" s="55">
        <v>1170</v>
      </c>
      <c r="C2" s="36"/>
      <c r="D2" s="36"/>
      <c r="E2" s="37" t="s">
        <v>4</v>
      </c>
      <c r="F2" s="37">
        <v>1170</v>
      </c>
      <c r="G2" s="38"/>
      <c r="H2" s="38"/>
      <c r="I2" s="39" t="s">
        <v>4</v>
      </c>
      <c r="J2" s="39">
        <v>720</v>
      </c>
      <c r="K2" s="40"/>
      <c r="L2" s="40"/>
      <c r="M2" s="47"/>
      <c r="N2" s="47"/>
    </row>
    <row r="3" spans="1:14" ht="12.75">
      <c r="A3" s="55" t="s">
        <v>5</v>
      </c>
      <c r="B3" s="55">
        <v>1170</v>
      </c>
      <c r="C3" s="36"/>
      <c r="D3" s="36"/>
      <c r="E3" s="37" t="s">
        <v>5</v>
      </c>
      <c r="F3" s="37">
        <v>1170</v>
      </c>
      <c r="G3" s="38"/>
      <c r="H3" s="38"/>
      <c r="I3" s="39" t="s">
        <v>5</v>
      </c>
      <c r="J3" s="39"/>
      <c r="K3" s="40"/>
      <c r="L3" s="40"/>
      <c r="M3" s="47"/>
      <c r="N3" s="47"/>
    </row>
    <row r="4" spans="1:14" ht="12.75">
      <c r="A4" s="55" t="s">
        <v>6</v>
      </c>
      <c r="B4" s="55">
        <v>720</v>
      </c>
      <c r="C4" s="36"/>
      <c r="D4" s="36"/>
      <c r="E4" s="37" t="s">
        <v>6</v>
      </c>
      <c r="F4" s="37">
        <v>720</v>
      </c>
      <c r="G4" s="38"/>
      <c r="H4" s="38"/>
      <c r="I4" s="39" t="s">
        <v>6</v>
      </c>
      <c r="J4" s="39"/>
      <c r="K4" s="40"/>
      <c r="L4" s="40"/>
      <c r="M4" s="47"/>
      <c r="N4" s="47"/>
    </row>
    <row r="5" spans="1:14" ht="12.75">
      <c r="A5" s="55" t="s">
        <v>7</v>
      </c>
      <c r="B5" s="55"/>
      <c r="C5" s="36"/>
      <c r="D5" s="36"/>
      <c r="E5" s="37" t="s">
        <v>7</v>
      </c>
      <c r="F5" s="37"/>
      <c r="G5" s="38"/>
      <c r="H5" s="38"/>
      <c r="I5" s="39" t="s">
        <v>7</v>
      </c>
      <c r="J5" s="39"/>
      <c r="K5" s="40"/>
      <c r="L5" s="40"/>
      <c r="M5" s="47"/>
      <c r="N5" s="47"/>
    </row>
  </sheetData>
  <sheetProtection/>
  <mergeCells count="7">
    <mergeCell ref="A1:B1"/>
    <mergeCell ref="K1:L1"/>
    <mergeCell ref="M1:N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swierszczu</cp:lastModifiedBy>
  <cp:lastPrinted>2012-03-18T03:26:12Z</cp:lastPrinted>
  <dcterms:created xsi:type="dcterms:W3CDTF">1998-06-05T10:25:00Z</dcterms:created>
  <dcterms:modified xsi:type="dcterms:W3CDTF">2012-09-13T07:18:32Z</dcterms:modified>
  <cp:category/>
  <cp:version/>
  <cp:contentType/>
  <cp:contentStatus/>
</cp:coreProperties>
</file>