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tabRatio="601" activeTab="5"/>
  </bookViews>
  <sheets>
    <sheet name="PROTOKÓŁ" sheetId="1" r:id="rId1"/>
    <sheet name="TE" sheetId="2" r:id="rId2"/>
    <sheet name="TS" sheetId="3" r:id="rId3"/>
    <sheet name="TJ" sheetId="4" r:id="rId4"/>
    <sheet name="TM" sheetId="5" r:id="rId5"/>
    <sheet name="TD" sheetId="6" r:id="rId6"/>
    <sheet name="TP" sheetId="7" r:id="rId7"/>
    <sheet name="TN" sheetId="8" state="hidden" r:id="rId8"/>
    <sheet name="Stałe" sheetId="9" r:id="rId9"/>
    <sheet name="Arkusz1" sheetId="10" r:id="rId10"/>
  </sheets>
  <externalReferences>
    <externalReference r:id="rId13"/>
  </externalReferences>
  <definedNames>
    <definedName name="TDE1">'Stałe'!$J$2</definedName>
    <definedName name="TDE2">'Stałe'!$J$3</definedName>
    <definedName name="TDE3">'Stałe'!$J$4</definedName>
    <definedName name="TDE4">'Stałe'!$J$5</definedName>
    <definedName name="TEE1">'Stałe'!$B$2</definedName>
    <definedName name="TEE2">'Stałe'!$B$3</definedName>
    <definedName name="TEE3">'Stałe'!$B$4</definedName>
    <definedName name="TEE4">'Stałe'!$B$5</definedName>
    <definedName name="TJE1">'Stałe'!$F$2</definedName>
    <definedName name="TJE2">'Stałe'!$F$3</definedName>
    <definedName name="TJE3">'Stałe'!$F$4</definedName>
    <definedName name="TJE4">'Stałe'!$F$5</definedName>
    <definedName name="TME1">'Stałe'!$H$2</definedName>
    <definedName name="TME2">'Stałe'!$H$3</definedName>
    <definedName name="TME3">'Stałe'!$H$4</definedName>
    <definedName name="TME4">'Stałe'!$H$5</definedName>
    <definedName name="TPE1">'Stałe'!$L$2</definedName>
    <definedName name="TSE1">'Stałe'!$D$2</definedName>
    <definedName name="TSE2">'Stałe'!$D$3</definedName>
    <definedName name="TSE3">'Stałe'!$D$4</definedName>
    <definedName name="TSE4">'Stałe'!$D$5</definedName>
  </definedNames>
  <calcPr fullCalcOnLoad="1"/>
</workbook>
</file>

<file path=xl/sharedStrings.xml><?xml version="1.0" encoding="utf-8"?>
<sst xmlns="http://schemas.openxmlformats.org/spreadsheetml/2006/main" count="434" uniqueCount="242">
  <si>
    <t>Miejsce</t>
  </si>
  <si>
    <t>Imię i nazwisko</t>
  </si>
  <si>
    <t>Miejscowość</t>
  </si>
  <si>
    <t>TS</t>
  </si>
  <si>
    <t>TJ</t>
  </si>
  <si>
    <t>E1</t>
  </si>
  <si>
    <t>E2</t>
  </si>
  <si>
    <t>E3</t>
  </si>
  <si>
    <t>E4</t>
  </si>
  <si>
    <t>Etap 1</t>
  </si>
  <si>
    <t>Etap 2</t>
  </si>
  <si>
    <t>Etap 4</t>
  </si>
  <si>
    <t>Etap 3</t>
  </si>
  <si>
    <t>miejsce</t>
  </si>
  <si>
    <t>Po etapie 2</t>
  </si>
  <si>
    <t>Po etapie 3</t>
  </si>
  <si>
    <t>Po etapie 4</t>
  </si>
  <si>
    <t>punkty
karne</t>
  </si>
  <si>
    <t>punkty
przelicze-
niowe</t>
  </si>
  <si>
    <t>Imię i Nazwisko</t>
  </si>
  <si>
    <t>TM</t>
  </si>
  <si>
    <t>TD</t>
  </si>
  <si>
    <t>Klub</t>
  </si>
  <si>
    <t>TP</t>
  </si>
  <si>
    <t>punkty przeli-
czeniowe</t>
  </si>
  <si>
    <r>
      <t>3.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WSPÓŁORGANIZATORZY:</t>
    </r>
    <r>
      <rPr>
        <sz val="12"/>
        <rFont val="Times New Roman"/>
        <family val="1"/>
      </rPr>
      <t xml:space="preserve"> </t>
    </r>
  </si>
  <si>
    <r>
      <t>4.</t>
    </r>
    <r>
      <rPr>
        <b/>
        <sz val="7"/>
        <rFont val="Times New Roman"/>
        <family val="1"/>
      </rPr>
      <t>     </t>
    </r>
    <r>
      <rPr>
        <b/>
        <sz val="12"/>
        <rFont val="Times New Roman"/>
        <family val="1"/>
      </rPr>
      <t xml:space="preserve"> IMPREZA FINANSOWANA ZE ŚRODKÓW:</t>
    </r>
    <r>
      <rPr>
        <sz val="12"/>
        <rFont val="Times New Roman"/>
        <family val="1"/>
      </rPr>
      <t xml:space="preserve"> </t>
    </r>
  </si>
  <si>
    <t>6.  KLASYFIKACJE:</t>
  </si>
  <si>
    <t>10.  ZESPÓŁ ORGANIZATORÓW:</t>
  </si>
  <si>
    <t>11. PROTESTY:</t>
  </si>
  <si>
    <t xml:space="preserve">5. ETAPY: </t>
  </si>
  <si>
    <t>TN</t>
  </si>
  <si>
    <r>
      <t>9.  SĘDZIOWANIE I PUNKTACJA:</t>
    </r>
    <r>
      <rPr>
        <sz val="12"/>
        <rFont val="Times New Roman"/>
        <family val="1"/>
      </rPr>
      <t xml:space="preserve"> zgodnie z Zasadami Punktacji ZG PTTK oraz Regulaminem
Pucharu Dolnego Śląska w MnO</t>
    </r>
  </si>
  <si>
    <t>TE</t>
  </si>
  <si>
    <t>Roman Trocha
Krzysztof Ligienza</t>
  </si>
  <si>
    <t>KTK Łapiguz Siedlęcin</t>
  </si>
  <si>
    <t>PTTK Strzelin
Orientop Wrocław</t>
  </si>
  <si>
    <t>Czas przebycia tras</t>
  </si>
  <si>
    <t xml:space="preserve">Kacper Czaja 
Wiktoria Śpiewak </t>
  </si>
  <si>
    <t xml:space="preserve">SKKT Wleń </t>
  </si>
  <si>
    <t xml:space="preserve">PTTK Lwówek Śl. (SP.2 Lwówek Śl.) </t>
  </si>
  <si>
    <t xml:space="preserve">Martyna Cybulska </t>
  </si>
  <si>
    <t xml:space="preserve"> PTTK Lwówek Śl. </t>
  </si>
  <si>
    <t xml:space="preserve">Zuzanna Huryn 
Ewelina Huryn </t>
  </si>
  <si>
    <t xml:space="preserve">SP. 3 Lwówek Śl.
Gimnazjum Lwówek Śl. </t>
  </si>
  <si>
    <t xml:space="preserve">Marcin Desput 
Małgorzata Desput </t>
  </si>
  <si>
    <t xml:space="preserve">KTK "Łapiguz" Siedlęcin </t>
  </si>
  <si>
    <t xml:space="preserve">Wiking Szczecin </t>
  </si>
  <si>
    <t xml:space="preserve">Patryk Adamczyk
Kuba Aleksiejuk </t>
  </si>
  <si>
    <t xml:space="preserve">Joanna Komorniczak 
Dawid Karmelita </t>
  </si>
  <si>
    <t xml:space="preserve">Daniel Fecko
Agata Latarecka </t>
  </si>
  <si>
    <t>SKKT "Boberki" przy SP. Pilchowice</t>
  </si>
  <si>
    <t>Michał Fularz 
Leszek Orzeszek</t>
  </si>
  <si>
    <t xml:space="preserve">Michał Kochanowski
Wojciech Mikołajczyk </t>
  </si>
  <si>
    <t>abs</t>
  </si>
  <si>
    <t xml:space="preserve">Justyna Drążek </t>
  </si>
  <si>
    <t xml:space="preserve">Dawid Wieliczko 
Adrian Stanisz 
Magda Kiljańska </t>
  </si>
  <si>
    <r>
      <t>2.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ORGANIZATOR:</t>
    </r>
    <r>
      <rPr>
        <sz val="12"/>
        <rFont val="Times New Roman"/>
        <family val="1"/>
      </rPr>
      <t xml:space="preserve"> PTTK Oddział PTTK "Ziemi Lwóweckiej" w Lwówku Śl. 
</t>
    </r>
  </si>
  <si>
    <r>
      <t xml:space="preserve">8.  WARUNKI ATMOSFERYCZNE: </t>
    </r>
    <r>
      <rPr>
        <sz val="12"/>
        <rFont val="Times New Roman"/>
        <family val="1"/>
      </rPr>
      <t>zawody odbyły się przy bardzo dobrych warunkach
 atmosferycznych.</t>
    </r>
  </si>
  <si>
    <t>KIEROWNIK ZAWODÓW                                                                  SĘDZIA GŁÓWNY</t>
  </si>
  <si>
    <t>Janusz Desput
Radosław Onyszkiewicz</t>
  </si>
  <si>
    <t>INO TOP PTSM Zgorzelec</t>
  </si>
  <si>
    <t>MKKT Bogatynia</t>
  </si>
  <si>
    <t>PTSM Lubań</t>
  </si>
  <si>
    <t>Dawid Chędkowski
Jan Przymuszała</t>
  </si>
  <si>
    <t>Helena Kubis 
Laura Mól</t>
  </si>
  <si>
    <t>2h 34m</t>
  </si>
  <si>
    <t>3h 7m</t>
  </si>
  <si>
    <t>Sędzia Główny: Wojciech Król  (PInO)</t>
  </si>
  <si>
    <t>2h 12min</t>
  </si>
  <si>
    <t>1h 58min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</si>
  <si>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</si>
  <si>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</si>
  <si>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</si>
  <si>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</si>
  <si>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</si>
  <si>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</si>
  <si>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</si>
  <si>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</si>
  <si>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</si>
  <si>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</si>
  <si>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</si>
  <si>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3h 26min</t>
  </si>
  <si>
    <t>2h 51min</t>
  </si>
  <si>
    <t>3h 6min</t>
  </si>
  <si>
    <t>3h 12min</t>
  </si>
  <si>
    <t xml:space="preserve">Jacek Wieszaczewski 
Joanna Puternicka 
</t>
  </si>
  <si>
    <t xml:space="preserve">PTTTK Strzelin 
KINO Stowarzysze
</t>
  </si>
  <si>
    <t xml:space="preserve">Tadeusz Sławiński 
Wojciech Wójcik </t>
  </si>
  <si>
    <t xml:space="preserve">PTSM Lubań 
Wrocław </t>
  </si>
  <si>
    <t xml:space="preserve">Niutek Lwówek Śl. </t>
  </si>
  <si>
    <t xml:space="preserve">Emilia Michorczyk </t>
  </si>
  <si>
    <t xml:space="preserve">MKKT Bogatynia    (Opolno) </t>
  </si>
  <si>
    <t xml:space="preserve">Mateusz Włodarczyk 
Bartosz Zasadzki </t>
  </si>
  <si>
    <t xml:space="preserve">Dominik Garliński
Michał Malinowski </t>
  </si>
  <si>
    <t>INO TOP Zgorzelec  (Sulików)</t>
  </si>
  <si>
    <t xml:space="preserve">Teresa Warchoł
Patrycja Jakubowska </t>
  </si>
  <si>
    <t>INO TOP Zgorzelec  (SP Zawidów)</t>
  </si>
  <si>
    <t xml:space="preserve">Jowita Kowhan
Oliwia Frankiewicz </t>
  </si>
  <si>
    <t>SKKT "Świeradowskie Orły"</t>
  </si>
  <si>
    <t xml:space="preserve">Izabela Figa 
Katarzyna Salawa
Daniel Olkowski 
</t>
  </si>
  <si>
    <t>INO TOP Zgorzelec  (SP 5 )</t>
  </si>
  <si>
    <t>Julia Zarębska 
Monika Hemmerling</t>
  </si>
  <si>
    <t xml:space="preserve">Oliwia Topa
Daniel Otulak
Przemek Mesnerowicz </t>
  </si>
  <si>
    <t xml:space="preserve">PTK Plessino Pszczyna </t>
  </si>
  <si>
    <t xml:space="preserve">Kacper Skoczyński
Wojtek Roman </t>
  </si>
  <si>
    <t xml:space="preserve">Mateusz Zawada
Wojciech Dzieżyc </t>
  </si>
  <si>
    <t xml:space="preserve"> Klaudiusz Bukraba
Oskar Murzyn </t>
  </si>
  <si>
    <t xml:space="preserve">MKKT Bogatynia    ( SP 1) </t>
  </si>
  <si>
    <t xml:space="preserve">Justyna Dżaman 
Stanisław Smowarek </t>
  </si>
  <si>
    <t>Katarzyna Bieżuńska 
Katarzyna Pitucha</t>
  </si>
  <si>
    <t xml:space="preserve">Jakub Doroszczak 
Wojciech Lipowicz </t>
  </si>
  <si>
    <t xml:space="preserve">Oliwia Wołkowska 
Gabriela Makarewicz </t>
  </si>
  <si>
    <t xml:space="preserve">Marta Walińska
Patrycja Marciniak </t>
  </si>
  <si>
    <t xml:space="preserve">Sandra Berej
Wiktoria Jędrych </t>
  </si>
  <si>
    <t xml:space="preserve">Marcin Żelazo
Jakub Frankiewicz </t>
  </si>
  <si>
    <t xml:space="preserve">Aleksander Siergiejczuk 
Patryk Olkowski </t>
  </si>
  <si>
    <t xml:space="preserve">Adam Salamonowicz 
Magda Miękos </t>
  </si>
  <si>
    <t xml:space="preserve">Dawid Rzepka
Tomasz Napora </t>
  </si>
  <si>
    <t>Amadeusz Cisek
Kaja Zielonka</t>
  </si>
  <si>
    <t>Alicja Ociepka 
Aleksandra Ciupko</t>
  </si>
  <si>
    <t xml:space="preserve">Jakub Medwędczuk 
Łukasz Więckowski </t>
  </si>
  <si>
    <t xml:space="preserve">Paulina Hacia 
Gabriela Ślusarczyk 
</t>
  </si>
  <si>
    <t>Eliasz Garliński
Nikola Garlińska</t>
  </si>
  <si>
    <t>Weronika Szmytka</t>
  </si>
  <si>
    <t>Maciej Adamczewski
Gabriel Makarek</t>
  </si>
  <si>
    <t>Nikola Piela 
Aleksandra Płocharz
Wiktoria Brendowska</t>
  </si>
  <si>
    <t>Marcelina Juszczak  Dominika  Kulczewska</t>
  </si>
  <si>
    <t>INO TOP Zgorzelec  (Gimn.  Zawidów)</t>
  </si>
  <si>
    <t>INO TOP Zgorzelec  (Gimn. Zawidów)</t>
  </si>
  <si>
    <t>Mikołaj Kapsewicz</t>
  </si>
  <si>
    <t>Patryk Michalkiewicz
Radosław Mackiewicz</t>
  </si>
  <si>
    <t>Monika Czajka 
Martyna Dąbrowska</t>
  </si>
  <si>
    <t>INO TOP Zgorzelec (Gimn. Sulików</t>
  </si>
  <si>
    <t>Urszula Iluicka
Aleksandra Manersberg</t>
  </si>
  <si>
    <t>INO TOP Zgorzelec (Gimn. Zawidów</t>
  </si>
  <si>
    <t>INO TOP Zgorzelec ( Gimn. Sulików)</t>
  </si>
  <si>
    <t>SKKT Świeradowskie Orły</t>
  </si>
  <si>
    <t>Magdalena Antoniak
Daria Wochna</t>
  </si>
  <si>
    <t xml:space="preserve"> INO TOP Zgorzelec (Gimn. Zawidów)</t>
  </si>
  <si>
    <t>Anna Łyp
Oktawia Turczyn</t>
  </si>
  <si>
    <t xml:space="preserve">MKKT " TRAMP" Bogatynia </t>
  </si>
  <si>
    <t>NKL</t>
  </si>
  <si>
    <t>INO TOP Zgorzelec (Gimn. Nr.1)</t>
  </si>
  <si>
    <t>Maria Zarębska
Amadeusz Drozd</t>
  </si>
  <si>
    <t>INO TOP Z gorzelec (Gimn. Nr.1)</t>
  </si>
  <si>
    <t>Dawid Karmelita</t>
  </si>
  <si>
    <t>Małgorzata Desput
Joanna Komorniczak</t>
  </si>
  <si>
    <t>Maria Salawa</t>
  </si>
  <si>
    <t>Aleksander Pawłowski
Michał Chincza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</si>
  <si>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</si>
  <si>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</si>
  <si>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</si>
  <si>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</si>
  <si>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</si>
  <si>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</si>
  <si>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</si>
  <si>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</si>
  <si>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</si>
  <si>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</si>
  <si>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</si>
  <si>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</si>
  <si>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</si>
  <si>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</si>
  <si>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</si>
  <si>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</si>
  <si>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</si>
  <si>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</si>
  <si>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</si>
  <si>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</si>
  <si>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INO TOP PTSM Zgorzelec (Gimn.nr.1)</t>
  </si>
  <si>
    <t>Katarzyna Makuch
Patrycja Zywert</t>
  </si>
  <si>
    <t>Gimnazjum Bolków</t>
  </si>
  <si>
    <t>Martyna Lubecka 
Paweł Brodniak</t>
  </si>
  <si>
    <t>INO TOP Zgorzelec (Gimn.nr.1)</t>
  </si>
  <si>
    <t>Kladia Pęcikiewicz
Angelika Frankowska</t>
  </si>
  <si>
    <t>Jakub Pietkiewicz
Tomasz Zalewski</t>
  </si>
  <si>
    <t>Magdalena Biczel
Kinga Budzińska</t>
  </si>
  <si>
    <t>MKKT Bogatynia  (PG1)</t>
  </si>
  <si>
    <t>Klaudia Cisek 
Aleksanrda Krause</t>
  </si>
  <si>
    <t>Adrian Rama
Przemysław Dyś</t>
  </si>
  <si>
    <t>Tomasz Służałek
Sebastian Rutkowski</t>
  </si>
  <si>
    <t xml:space="preserve">Patryk Kordyka
Damian Zabiełło </t>
  </si>
  <si>
    <t>Mikołaj Kamiński 
Carlos Lubek</t>
  </si>
  <si>
    <t xml:space="preserve">Mateusz Makarek 
Ela Kot </t>
  </si>
  <si>
    <t>Wiesław Drewniak
Maciej Pietroń</t>
  </si>
  <si>
    <t>Krystyna Sławińska
Hendryk Sławiński</t>
  </si>
  <si>
    <t>Tadeusz Prawelski
Wiesław Salamonowicz</t>
  </si>
  <si>
    <t>Marcin Stefaniak
Tomasz Stachowiak</t>
  </si>
  <si>
    <t>Tomasz Rokita 
Pawał Marczuk</t>
  </si>
  <si>
    <t>Czesław Szmelter
Agata Rusicka</t>
  </si>
  <si>
    <t>PTSM Bolesławiec</t>
  </si>
  <si>
    <t>Dagmara Pławecka
Jakub Skoczyński</t>
  </si>
  <si>
    <t>Marek Wąsowski
Maciek Konieczko</t>
  </si>
  <si>
    <t>Tomasz Gronau</t>
  </si>
  <si>
    <t>Warszawa</t>
  </si>
  <si>
    <t>Adam Skoczyński
Artur Skoczyński</t>
  </si>
  <si>
    <t>PKT PLESSINO- Pszczyna</t>
  </si>
  <si>
    <t>Orientop Wrocław</t>
  </si>
  <si>
    <t>Kazimierz Makieła</t>
  </si>
  <si>
    <t>Krzysztof Miaśkiewicz</t>
  </si>
  <si>
    <t xml:space="preserve">Kamil Zarębiński </t>
  </si>
  <si>
    <t>Arkadiusz Skoczyński</t>
  </si>
  <si>
    <t>Krystian Parobik 
Mateusz Chmura</t>
  </si>
  <si>
    <t xml:space="preserve">MKKT Bogatynia  (LO) </t>
  </si>
  <si>
    <t xml:space="preserve">Krzysztof Desput 
Marcin Deput </t>
  </si>
  <si>
    <t>Katarzyna Nawrył 
Aurelia Szczerbińska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</si>
  <si>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TERMIN  I  MIEJSCE:   14</t>
    </r>
    <r>
      <rPr>
        <sz val="12"/>
        <rFont val="Times New Roman"/>
        <family val="1"/>
      </rPr>
      <t xml:space="preserve">  kwietnia 2013  w Świeradowie Zdroju  </t>
    </r>
  </si>
  <si>
    <r>
      <t>·</t>
    </r>
    <r>
      <rPr>
        <sz val="7"/>
        <rFont val="Times New Roman"/>
        <family val="1"/>
      </rPr>
      <t xml:space="preserve">   </t>
    </r>
    <r>
      <rPr>
        <sz val="12"/>
        <rFont val="Times New Roman"/>
        <family val="1"/>
      </rPr>
      <t xml:space="preserve">  Miejski Zespół Szkół w Świeraodwie Zdroju </t>
    </r>
  </si>
  <si>
    <r>
      <t>·</t>
    </r>
    <r>
      <rPr>
        <sz val="12"/>
        <rFont val="Times New Roman"/>
        <family val="1"/>
      </rPr>
      <t>   SKKT "Świeradowskie Orły" w Świeradowie Zdoju</t>
    </r>
  </si>
  <si>
    <r>
      <t>·</t>
    </r>
    <r>
      <rPr>
        <sz val="12"/>
        <rFont val="Times New Roman"/>
        <family val="1"/>
      </rPr>
      <t xml:space="preserve">   Palbow Travel - Adam Palbow </t>
    </r>
  </si>
  <si>
    <r>
      <t>·</t>
    </r>
    <r>
      <rPr>
        <sz val="12"/>
        <rFont val="Times New Roman"/>
        <family val="1"/>
      </rPr>
      <t xml:space="preserve">   Gminy Miejskiej Świeradów Zdrój </t>
    </r>
  </si>
  <si>
    <t xml:space="preserve">W trakcie zawodów obowiązywała tylko klasyfikacja zespołowa - suma pkt. przeliczeniowych
zdobytych przez zespół w 2 etapach. </t>
  </si>
  <si>
    <t>Kierownik Zawodów: Teresa Fierkowicz   (PInO)</t>
  </si>
  <si>
    <t xml:space="preserve">Sekretariat : Izabela Król , Izabela Salawa </t>
  </si>
  <si>
    <t>Budowa tras: Adam Pawłowicz (PInO), Maciej Pawłowicz  (PInO)  Adam Palbow (PINO)</t>
  </si>
  <si>
    <t>Sędziowanie: Jakub Duda, Paulina Łojko , Paulina  Karpowicz , Izabela Składanowska, Mirosław Kobiałka</t>
  </si>
  <si>
    <t xml:space="preserve">Na imprezie wybrano komisję odwoławczą w skałdzie  Marek Wąsowski , Krzysztof Lingienza, Artur Skoczyńskii. Podczas imprezy do komisji nie wpłynął żaden protest
</t>
  </si>
  <si>
    <t xml:space="preserve">Etap II kat. TE " Spiesz się powoli ", autor Maciej  Pawłowicz </t>
  </si>
  <si>
    <t xml:space="preserve">Etap I kat. TE "  Zajączak 4 ", autor: Adam Pawłowicz </t>
  </si>
  <si>
    <t xml:space="preserve">Etap I kat. TS "Sum- A - Sum- A- Rum 2", autor: Maciej Pawłowicz  </t>
  </si>
  <si>
    <t xml:space="preserve">Etap II kat. TS "Łużyce Górne ", autor: Adam  Pawłowicz </t>
  </si>
  <si>
    <t>Etap I kat. TJ " Łużyce Górne ", autor:  Adam Pawłowicz</t>
  </si>
  <si>
    <t xml:space="preserve">Etap II kat. TJ " "Sum- A - Sum- A- Rum 2 ", autor: Maciej  Pawłowicz </t>
  </si>
  <si>
    <t>Etap I kat. TM " Drogówka ", autor: Adam Palbow</t>
  </si>
  <si>
    <t xml:space="preserve">Etap II kat. TM "  Żabie Jajo  ", autor: Adam Palbow </t>
  </si>
  <si>
    <t>Etap I kat. TD " Park''  ", Adam Palbow</t>
  </si>
  <si>
    <t xml:space="preserve">Etap II kat. TD "Las ", autor: Adam Palbow </t>
  </si>
  <si>
    <t>Pęgów
Wrocław</t>
  </si>
  <si>
    <t>PTK Plessino Pszczyna</t>
  </si>
  <si>
    <t xml:space="preserve">      Teresa Fierkowicz                                                                                  Wojciech Król </t>
  </si>
  <si>
    <r>
      <t xml:space="preserve">7.  UCZESTNICTWO: </t>
    </r>
    <r>
      <rPr>
        <sz val="12"/>
        <rFont val="Times New Roman"/>
        <family val="1"/>
      </rPr>
      <t>do zawodów zgłosiło udział 163 uczestników. Wystartowało: 
 13 zawodników w kategorii TE, 18 zawodników w kat. TS, 8 zawodników w kat. TJ, 47 zawodników w kat. TM, 
  63 w kat. TD, 4 w kat. TP. Razem wystartowało 153 zawodników.</t>
    </r>
  </si>
  <si>
    <t>Ewelina Rakowiec
Kamila Kowalewska</t>
  </si>
  <si>
    <t>Mateusz Waszkiewicz
Bartek Slużel</t>
  </si>
  <si>
    <t>Amanda Kleinschmidt
Agnieszka Pawicka</t>
  </si>
  <si>
    <t>Patryk Rogacki
Konrad  Kurek</t>
  </si>
  <si>
    <t xml:space="preserve">MKKT Bogatynia (SP 1) </t>
  </si>
  <si>
    <t>Hubert Mizdal</t>
  </si>
  <si>
    <t xml:space="preserve">Adam Dominik </t>
  </si>
  <si>
    <t xml:space="preserve">SKKT "Świeradowskie Orły" </t>
  </si>
  <si>
    <t xml:space="preserve">Michał Marszał </t>
  </si>
  <si>
    <t xml:space="preserve">Dominika Richter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</si>
</sst>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-F400]h:mm:ss\ AM/PM"/>
    <numFmt numFmtId="169" formatCode="0.000"/>
    <numFmt numFmtId="170" formatCode="0.0000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 CE"/>
      <family val="2"/>
    </font>
    <font>
      <sz val="9"/>
      <name val="Arial CE"/>
      <family val="2"/>
    </font>
    <font>
      <u val="single"/>
      <sz val="8.8"/>
      <color indexed="12"/>
      <name val="Arial CE"/>
      <family val="0"/>
    </font>
    <font>
      <u val="single"/>
      <sz val="8.8"/>
      <color indexed="36"/>
      <name val="Arial CE"/>
      <family val="0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5"/>
      <name val="Times New Roman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2" fontId="1" fillId="33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1" fontId="1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11" xfId="0" applyNumberFormat="1" applyFont="1" applyFill="1" applyBorder="1" applyAlignment="1">
      <alignment horizontal="centerContinuous" vertical="center" wrapText="1"/>
    </xf>
    <xf numFmtId="2" fontId="1" fillId="33" borderId="12" xfId="0" applyNumberFormat="1" applyFont="1" applyFill="1" applyBorder="1" applyAlignment="1">
      <alignment horizontal="centerContinuous" vertical="center" wrapText="1"/>
    </xf>
    <xf numFmtId="49" fontId="4" fillId="33" borderId="10" xfId="0" applyNumberFormat="1" applyFont="1" applyFill="1" applyBorder="1" applyAlignment="1">
      <alignment horizontal="center" vertical="center" textRotation="90" wrapText="1"/>
    </xf>
    <xf numFmtId="2" fontId="4" fillId="33" borderId="10" xfId="0" applyNumberFormat="1" applyFont="1" applyFill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40" borderId="10" xfId="0" applyFill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41" borderId="10" xfId="0" applyFill="1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textRotation="90" wrapText="1"/>
    </xf>
    <xf numFmtId="2" fontId="4" fillId="33" borderId="14" xfId="0" applyNumberFormat="1" applyFont="1" applyFill="1" applyBorder="1" applyAlignment="1">
      <alignment horizontal="center" vertical="center" textRotation="90" wrapText="1"/>
    </xf>
    <xf numFmtId="49" fontId="4" fillId="33" borderId="15" xfId="0" applyNumberFormat="1" applyFont="1" applyFill="1" applyBorder="1" applyAlignment="1">
      <alignment horizontal="center" vertical="center" textRotation="90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1" fillId="42" borderId="13" xfId="0" applyNumberFormat="1" applyFont="1" applyFill="1" applyBorder="1" applyAlignment="1">
      <alignment horizontal="centerContinuous" vertical="center" wrapText="1"/>
    </xf>
    <xf numFmtId="2" fontId="1" fillId="42" borderId="10" xfId="0" applyNumberFormat="1" applyFont="1" applyFill="1" applyBorder="1" applyAlignment="1">
      <alignment horizontal="centerContinuous" vertical="center" wrapText="1"/>
    </xf>
    <xf numFmtId="49" fontId="4" fillId="42" borderId="13" xfId="0" applyNumberFormat="1" applyFont="1" applyFill="1" applyBorder="1" applyAlignment="1">
      <alignment horizontal="center" vertical="center" textRotation="90" wrapText="1"/>
    </xf>
    <xf numFmtId="2" fontId="4" fillId="42" borderId="10" xfId="0" applyNumberFormat="1" applyFont="1" applyFill="1" applyBorder="1" applyAlignment="1">
      <alignment horizontal="center" vertical="center" textRotation="90" wrapText="1"/>
    </xf>
    <xf numFmtId="49" fontId="4" fillId="42" borderId="10" xfId="0" applyNumberFormat="1" applyFont="1" applyFill="1" applyBorder="1" applyAlignment="1">
      <alignment horizontal="center" vertical="center" textRotation="90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1" fontId="0" fillId="0" borderId="18" xfId="0" applyNumberFormat="1" applyFont="1" applyBorder="1" applyAlignment="1" applyProtection="1">
      <alignment horizontal="center" wrapText="1"/>
      <protection locked="0"/>
    </xf>
    <xf numFmtId="2" fontId="0" fillId="0" borderId="18" xfId="0" applyNumberFormat="1" applyFont="1" applyBorder="1" applyAlignment="1">
      <alignment horizontal="center" wrapText="1"/>
    </xf>
    <xf numFmtId="1" fontId="0" fillId="0" borderId="18" xfId="0" applyNumberFormat="1" applyFont="1" applyBorder="1" applyAlignment="1">
      <alignment horizontal="center" wrapText="1"/>
    </xf>
    <xf numFmtId="1" fontId="0" fillId="0" borderId="18" xfId="0" applyNumberFormat="1" applyFont="1" applyFill="1" applyBorder="1" applyAlignment="1">
      <alignment horizontal="center" wrapText="1"/>
    </xf>
    <xf numFmtId="1" fontId="0" fillId="0" borderId="19" xfId="0" applyNumberFormat="1" applyFont="1" applyBorder="1" applyAlignment="1" applyProtection="1">
      <alignment horizontal="center" wrapText="1"/>
      <protection locked="0"/>
    </xf>
    <xf numFmtId="1" fontId="0" fillId="0" borderId="19" xfId="0" applyNumberFormat="1" applyFont="1" applyBorder="1" applyAlignment="1">
      <alignment horizontal="center" wrapText="1"/>
    </xf>
    <xf numFmtId="2" fontId="0" fillId="0" borderId="19" xfId="0" applyNumberFormat="1" applyFont="1" applyBorder="1" applyAlignment="1">
      <alignment horizontal="center" wrapText="1"/>
    </xf>
    <xf numFmtId="1" fontId="0" fillId="0" borderId="19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49" fontId="4" fillId="33" borderId="20" xfId="0" applyNumberFormat="1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42" borderId="22" xfId="0" applyNumberFormat="1" applyFont="1" applyFill="1" applyBorder="1" applyAlignment="1">
      <alignment horizontal="center" vertical="center" wrapText="1"/>
    </xf>
    <xf numFmtId="2" fontId="1" fillId="42" borderId="13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2" fontId="1" fillId="33" borderId="26" xfId="0" applyNumberFormat="1" applyFont="1" applyFill="1" applyBorder="1" applyAlignment="1">
      <alignment horizontal="center" vertical="center" wrapText="1"/>
    </xf>
    <xf numFmtId="2" fontId="1" fillId="33" borderId="27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49" fontId="4" fillId="42" borderId="10" xfId="0" applyNumberFormat="1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2" fontId="1" fillId="33" borderId="3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0" fillId="39" borderId="32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/>
    </xf>
    <xf numFmtId="0" fontId="0" fillId="38" borderId="31" xfId="0" applyFill="1" applyBorder="1" applyAlignment="1">
      <alignment horizontal="center"/>
    </xf>
    <xf numFmtId="0" fontId="0" fillId="38" borderId="32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niki_Wiosna_2013_1%20-%20K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"/>
      <sheetName val="TJ"/>
      <sheetName val="Stałe"/>
      <sheetName val="Arkusz1"/>
      <sheetName val="Arkusz2"/>
    </sheetNames>
    <sheetDataSet>
      <sheetData sheetId="2">
        <row r="2">
          <cell r="D2">
            <v>630</v>
          </cell>
        </row>
        <row r="3">
          <cell r="D3">
            <v>900</v>
          </cell>
        </row>
        <row r="4">
          <cell r="D4">
            <v>900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48">
      <selection activeCell="A34" sqref="A34:O34"/>
    </sheetView>
  </sheetViews>
  <sheetFormatPr defaultColWidth="9.00390625" defaultRowHeight="12.75"/>
  <cols>
    <col min="1" max="1" width="118.75390625" style="0" customWidth="1"/>
    <col min="4" max="4" width="79.875" style="0" customWidth="1"/>
    <col min="9" max="9" width="14.875" style="0" customWidth="1"/>
  </cols>
  <sheetData>
    <row r="1" ht="15.75">
      <c r="A1" s="57" t="s">
        <v>207</v>
      </c>
    </row>
    <row r="2" ht="1.5" customHeight="1">
      <c r="A2" s="60"/>
    </row>
    <row r="3" spans="1:9" ht="32.25" customHeight="1">
      <c r="A3" s="130" t="s">
        <v>57</v>
      </c>
      <c r="B3" s="131"/>
      <c r="C3" s="131"/>
      <c r="D3" s="131"/>
      <c r="E3" s="131"/>
      <c r="F3" s="131"/>
      <c r="G3" s="131"/>
      <c r="H3" s="131"/>
      <c r="I3" s="131"/>
    </row>
    <row r="4" ht="1.5" customHeight="1">
      <c r="A4" s="60"/>
    </row>
    <row r="5" ht="15.75">
      <c r="A5" s="57" t="s">
        <v>25</v>
      </c>
    </row>
    <row r="6" ht="15.75">
      <c r="A6" s="61" t="s">
        <v>208</v>
      </c>
    </row>
    <row r="7" ht="15.75">
      <c r="A7" s="61" t="s">
        <v>210</v>
      </c>
    </row>
    <row r="8" ht="15.75">
      <c r="A8" s="61" t="s">
        <v>209</v>
      </c>
    </row>
    <row r="9" ht="15.75">
      <c r="A9" s="57" t="s">
        <v>26</v>
      </c>
    </row>
    <row r="10" ht="14.25" customHeight="1">
      <c r="A10" s="61" t="s">
        <v>211</v>
      </c>
    </row>
    <row r="11" ht="1.5" customHeight="1" hidden="1">
      <c r="A11" s="61"/>
    </row>
    <row r="12" ht="15.75" hidden="1">
      <c r="A12" s="61"/>
    </row>
    <row r="13" ht="18.75" customHeight="1">
      <c r="A13" s="57" t="s">
        <v>30</v>
      </c>
    </row>
    <row r="14" spans="1:9" ht="15.75">
      <c r="A14" s="79" t="s">
        <v>219</v>
      </c>
      <c r="B14" s="55"/>
      <c r="C14" s="55"/>
      <c r="D14" s="55"/>
      <c r="E14" s="55"/>
      <c r="F14" s="55"/>
      <c r="G14" s="55"/>
      <c r="H14" s="55"/>
      <c r="I14" s="55"/>
    </row>
    <row r="15" spans="1:9" ht="15.75">
      <c r="A15" s="128" t="s">
        <v>220</v>
      </c>
      <c r="B15" s="129"/>
      <c r="C15" s="129"/>
      <c r="D15" s="129"/>
      <c r="E15" s="129"/>
      <c r="F15" s="129"/>
      <c r="G15" s="129"/>
      <c r="H15" s="129"/>
      <c r="I15" s="129"/>
    </row>
    <row r="16" ht="15.75">
      <c r="A16" s="58" t="s">
        <v>222</v>
      </c>
    </row>
    <row r="17" spans="1:9" ht="15.75">
      <c r="A17" s="128" t="s">
        <v>224</v>
      </c>
      <c r="B17" s="129"/>
      <c r="C17" s="129"/>
      <c r="D17" s="129"/>
      <c r="E17" s="129"/>
      <c r="F17" s="129"/>
      <c r="G17" s="129"/>
      <c r="H17" s="129"/>
      <c r="I17" s="129"/>
    </row>
    <row r="18" ht="15.75">
      <c r="A18" s="58" t="s">
        <v>226</v>
      </c>
    </row>
    <row r="19" spans="1:9" ht="15.75">
      <c r="A19" s="79" t="s">
        <v>218</v>
      </c>
      <c r="B19" s="59"/>
      <c r="C19" s="59"/>
      <c r="D19" s="59"/>
      <c r="E19" s="59"/>
      <c r="F19" s="59"/>
      <c r="G19" s="59"/>
      <c r="H19" s="59"/>
      <c r="I19" s="59"/>
    </row>
    <row r="20" spans="1:9" ht="15.75">
      <c r="A20" s="58" t="s">
        <v>221</v>
      </c>
      <c r="B20" s="59"/>
      <c r="C20" s="59"/>
      <c r="D20" s="59"/>
      <c r="E20" s="59"/>
      <c r="F20" s="59"/>
      <c r="G20" s="59"/>
      <c r="H20" s="59"/>
      <c r="I20" s="59"/>
    </row>
    <row r="21" spans="1:9" ht="15.75">
      <c r="A21" s="128" t="s">
        <v>223</v>
      </c>
      <c r="B21" s="129"/>
      <c r="C21" s="129"/>
      <c r="D21" s="129"/>
      <c r="E21" s="129"/>
      <c r="F21" s="129"/>
      <c r="G21" s="129"/>
      <c r="H21" s="129"/>
      <c r="I21" s="129"/>
    </row>
    <row r="22" spans="1:9" ht="15.75">
      <c r="A22" s="128" t="s">
        <v>225</v>
      </c>
      <c r="B22" s="129"/>
      <c r="C22" s="129"/>
      <c r="D22" s="129"/>
      <c r="E22" s="129"/>
      <c r="F22" s="129"/>
      <c r="G22" s="129"/>
      <c r="H22" s="129"/>
      <c r="I22" s="129"/>
    </row>
    <row r="23" spans="1:9" ht="15.75">
      <c r="A23" s="128" t="s">
        <v>227</v>
      </c>
      <c r="B23" s="129"/>
      <c r="C23" s="129"/>
      <c r="D23" s="129"/>
      <c r="E23" s="129"/>
      <c r="F23" s="129"/>
      <c r="G23" s="129"/>
      <c r="H23" s="129"/>
      <c r="I23" s="129"/>
    </row>
    <row r="24" ht="13.5" customHeight="1">
      <c r="A24" s="56"/>
    </row>
    <row r="25" ht="15.75" hidden="1">
      <c r="A25" s="56"/>
    </row>
    <row r="26" ht="15.75" hidden="1">
      <c r="A26" s="56"/>
    </row>
    <row r="27" spans="1:9" ht="15.75" hidden="1">
      <c r="A27" s="56"/>
      <c r="B27" s="59"/>
      <c r="C27" s="59"/>
      <c r="D27" s="59"/>
      <c r="E27" s="59"/>
      <c r="F27" s="59"/>
      <c r="G27" s="59"/>
      <c r="H27" s="59"/>
      <c r="I27" s="59"/>
    </row>
    <row r="28" spans="1:9" ht="15.75" hidden="1">
      <c r="A28" s="56"/>
      <c r="B28" s="59"/>
      <c r="C28" s="59"/>
      <c r="D28" s="59"/>
      <c r="E28" s="59"/>
      <c r="F28" s="59"/>
      <c r="G28" s="59"/>
      <c r="H28" s="59"/>
      <c r="I28" s="59"/>
    </row>
    <row r="29" spans="1:9" ht="15.75" hidden="1">
      <c r="A29" s="56"/>
      <c r="B29" s="55"/>
      <c r="C29" s="55"/>
      <c r="D29" s="55"/>
      <c r="E29" s="55"/>
      <c r="F29" s="55"/>
      <c r="G29" s="55"/>
      <c r="H29" s="55"/>
      <c r="I29" s="55"/>
    </row>
    <row r="30" spans="1:9" ht="16.5" customHeight="1" hidden="1">
      <c r="A30" s="128"/>
      <c r="B30" s="129"/>
      <c r="C30" s="129"/>
      <c r="D30" s="129"/>
      <c r="E30" s="129"/>
      <c r="F30" s="129"/>
      <c r="G30" s="129"/>
      <c r="H30" s="129"/>
      <c r="I30" s="129"/>
    </row>
    <row r="31" spans="1:9" ht="15.75" customHeight="1" hidden="1">
      <c r="A31" s="128"/>
      <c r="B31" s="129"/>
      <c r="C31" s="129"/>
      <c r="D31" s="129"/>
      <c r="E31" s="129"/>
      <c r="F31" s="129"/>
      <c r="G31" s="129"/>
      <c r="H31" s="129"/>
      <c r="I31" s="129"/>
    </row>
    <row r="32" ht="15" customHeight="1">
      <c r="A32" s="49" t="s">
        <v>27</v>
      </c>
    </row>
    <row r="33" spans="1:15" ht="40.5" customHeight="1">
      <c r="A33" s="132" t="s">
        <v>212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15" ht="48" customHeight="1">
      <c r="A34" s="130" t="s">
        <v>231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</row>
    <row r="35" ht="3" customHeight="1">
      <c r="A35" s="50"/>
    </row>
    <row r="36" spans="1:15" ht="30" customHeight="1">
      <c r="A36" s="130" t="s">
        <v>58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</row>
    <row r="37" ht="1.5" customHeight="1">
      <c r="A37" s="50"/>
    </row>
    <row r="38" spans="1:9" ht="30" customHeight="1">
      <c r="A38" s="130" t="s">
        <v>32</v>
      </c>
      <c r="B38" s="131"/>
      <c r="C38" s="131"/>
      <c r="D38" s="131"/>
      <c r="E38" s="131"/>
      <c r="F38" s="131"/>
      <c r="G38" s="131"/>
      <c r="H38" s="131"/>
      <c r="I38" s="131"/>
    </row>
    <row r="39" ht="1.5" customHeight="1">
      <c r="A39" s="54"/>
    </row>
    <row r="40" ht="15.75">
      <c r="A40" s="49" t="s">
        <v>28</v>
      </c>
    </row>
    <row r="41" ht="15.75">
      <c r="A41" s="53" t="s">
        <v>213</v>
      </c>
    </row>
    <row r="42" ht="19.5" customHeight="1">
      <c r="A42" s="53" t="s">
        <v>68</v>
      </c>
    </row>
    <row r="43" ht="23.25" customHeight="1">
      <c r="A43" s="122" t="s">
        <v>214</v>
      </c>
    </row>
    <row r="44" spans="1:9" ht="15.75" customHeight="1">
      <c r="A44" s="132" t="s">
        <v>215</v>
      </c>
      <c r="B44" s="131"/>
      <c r="C44" s="131"/>
      <c r="D44" s="131"/>
      <c r="E44" s="131"/>
      <c r="F44" s="131"/>
      <c r="G44" s="131"/>
      <c r="H44" s="131"/>
      <c r="I44" s="131"/>
    </row>
    <row r="45" ht="15.75">
      <c r="A45" s="56" t="s">
        <v>216</v>
      </c>
    </row>
    <row r="46" spans="1:9" ht="0.75" customHeight="1">
      <c r="A46" s="132"/>
      <c r="B46" s="131"/>
      <c r="C46" s="131"/>
      <c r="D46" s="131"/>
      <c r="E46" s="131"/>
      <c r="F46" s="131"/>
      <c r="G46" s="131"/>
      <c r="H46" s="131"/>
      <c r="I46" s="131"/>
    </row>
    <row r="47" ht="0.75" customHeight="1" hidden="1">
      <c r="A47" s="51"/>
    </row>
    <row r="48" ht="15.75">
      <c r="A48" s="57" t="s">
        <v>29</v>
      </c>
    </row>
    <row r="49" spans="1:9" ht="55.5" customHeight="1">
      <c r="A49" s="110" t="s">
        <v>217</v>
      </c>
      <c r="B49" s="62"/>
      <c r="C49" s="62"/>
      <c r="D49" s="62"/>
      <c r="E49" s="62"/>
      <c r="F49" s="62"/>
      <c r="G49" s="62"/>
      <c r="H49" s="62"/>
      <c r="I49" s="62"/>
    </row>
    <row r="50" ht="15.75" customHeight="1">
      <c r="A50" s="52"/>
    </row>
    <row r="51" spans="1:6" ht="15.75">
      <c r="A51" s="52" t="s">
        <v>59</v>
      </c>
      <c r="F51" s="52"/>
    </row>
    <row r="52" spans="1:14" ht="15.75">
      <c r="A52" s="52" t="s">
        <v>230</v>
      </c>
      <c r="F52" s="128"/>
      <c r="G52" s="131"/>
      <c r="H52" s="131"/>
      <c r="I52" s="131"/>
      <c r="J52" s="131"/>
      <c r="K52" s="131"/>
      <c r="L52" s="131"/>
      <c r="M52" s="131"/>
      <c r="N52" s="131"/>
    </row>
  </sheetData>
  <sheetProtection/>
  <mergeCells count="15">
    <mergeCell ref="F52:N52"/>
    <mergeCell ref="A44:I44"/>
    <mergeCell ref="A33:O33"/>
    <mergeCell ref="A34:O34"/>
    <mergeCell ref="A38:I38"/>
    <mergeCell ref="A46:I46"/>
    <mergeCell ref="A36:O36"/>
    <mergeCell ref="A17:I17"/>
    <mergeCell ref="A22:I22"/>
    <mergeCell ref="A23:I23"/>
    <mergeCell ref="A31:I31"/>
    <mergeCell ref="A30:I30"/>
    <mergeCell ref="A3:I3"/>
    <mergeCell ref="A21:I21"/>
    <mergeCell ref="A15:I15"/>
  </mergeCells>
  <printOptions/>
  <pageMargins left="0.7480314960629921" right="0.7480314960629921" top="0.5118110236220472" bottom="0.6299212598425197" header="0.31496062992125984" footer="0.5118110236220472"/>
  <pageSetup horizontalDpi="300" verticalDpi="300" orientation="portrait" paperSize="9" scale="90" r:id="rId1"/>
  <headerFooter alignWithMargins="0">
    <oddHeader>&amp;CPROTOKÓŁ  KOŃCOWY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K11" sqref="A2:K11"/>
    </sheetView>
  </sheetViews>
  <sheetFormatPr defaultColWidth="9.00390625" defaultRowHeight="12.75"/>
  <sheetData>
    <row r="2" spans="1:11" ht="51">
      <c r="A2" s="81">
        <v>5</v>
      </c>
      <c r="B2" s="29" t="s">
        <v>45</v>
      </c>
      <c r="C2" s="87" t="s">
        <v>46</v>
      </c>
      <c r="D2" s="45">
        <v>240</v>
      </c>
      <c r="E2" s="28">
        <f>IF(D2&lt;&gt;"",IF(ISNUMBER(D2),MAX(1000/Stałe!$N$2*(Stałe!$N$2-D2+MIN(D:D)),0),0),"")</f>
        <v>1000</v>
      </c>
      <c r="F2" s="9">
        <f>IF(E2&lt;&gt;"",RANK(E2,E:E),"")</f>
        <v>1</v>
      </c>
      <c r="G2" s="30">
        <v>0</v>
      </c>
      <c r="H2" s="28" t="e">
        <f>IF(G2&lt;&gt;"",IF(ISNUMBER(G2),MAX(1000/Stałe!$N$3*(Stałe!$N$3-G2+MIN(G:G)),0),0),"")</f>
        <v>#DIV/0!</v>
      </c>
      <c r="I2" s="9" t="e">
        <f>IF(H2&lt;&gt;"",RANK(H2,H:H),"")</f>
        <v>#DIV/0!</v>
      </c>
      <c r="J2" s="28" t="e">
        <f aca="true" t="shared" si="0" ref="J2:J11">IF(H2&lt;&gt;"",E2+H2,"")</f>
        <v>#DIV/0!</v>
      </c>
      <c r="K2" s="9" t="e">
        <f>IF(J2&lt;&gt;"",RANK(J2,J:J),"")</f>
        <v>#DIV/0!</v>
      </c>
    </row>
    <row r="3" spans="1:11" ht="63.75">
      <c r="A3" s="81">
        <v>7</v>
      </c>
      <c r="B3" s="46" t="s">
        <v>49</v>
      </c>
      <c r="C3" s="87" t="s">
        <v>46</v>
      </c>
      <c r="D3" s="45">
        <v>705</v>
      </c>
      <c r="E3" s="28">
        <f>IF(D3&lt;&gt;"",IF(ISNUMBER(D3),MAX(1000/Stałe!$N$2*(Stałe!$N$2-D3+MIN(D:D)),0),0),"")</f>
        <v>0</v>
      </c>
      <c r="F3" s="9">
        <f>IF(E3&lt;&gt;"",RANK(E3,E:E),"")</f>
        <v>5</v>
      </c>
      <c r="G3" s="30">
        <v>0</v>
      </c>
      <c r="H3" s="28" t="e">
        <f>IF(G3&lt;&gt;"",IF(ISNUMBER(G3),MAX(1000/Stałe!$N$3*(Stałe!$N$3-G3+MIN(G:G)),0),0),"")</f>
        <v>#DIV/0!</v>
      </c>
      <c r="I3" s="9" t="e">
        <f>IF(H3&lt;&gt;"",RANK(H3,H:H),"")</f>
        <v>#DIV/0!</v>
      </c>
      <c r="J3" s="28" t="e">
        <f t="shared" si="0"/>
        <v>#DIV/0!</v>
      </c>
      <c r="K3" s="9" t="e">
        <f>IF(J3&lt;&gt;"",RANK(J3,J:J),"")</f>
        <v>#DIV/0!</v>
      </c>
    </row>
    <row r="4" spans="1:11" ht="38.25">
      <c r="A4" s="81">
        <v>3</v>
      </c>
      <c r="B4" s="29" t="s">
        <v>41</v>
      </c>
      <c r="C4" s="63" t="s">
        <v>42</v>
      </c>
      <c r="D4" s="45">
        <v>378</v>
      </c>
      <c r="E4" s="28">
        <f>IF(D4&lt;&gt;"",IF(ISNUMBER(D4),MAX(1000/Stałe!$N$2*(Stałe!$N$2-D4+MIN(D:D)),0),0),"")</f>
        <v>616.6666666666666</v>
      </c>
      <c r="F4" s="9">
        <f>IF(E4&lt;&gt;"",RANK(E4,E:E),"")</f>
        <v>2</v>
      </c>
      <c r="G4" s="30">
        <v>210</v>
      </c>
      <c r="H4" s="28" t="e">
        <f>IF(G4&lt;&gt;"",IF(ISNUMBER(G4),MAX(1000/Stałe!$N$3*(Stałe!$N$3-G4+MIN(G:G)),0),0),"")</f>
        <v>#DIV/0!</v>
      </c>
      <c r="I4" s="9" t="e">
        <f>IF(H4&lt;&gt;"",RANK(H4,H:H),"")</f>
        <v>#DIV/0!</v>
      </c>
      <c r="J4" s="28" t="e">
        <f t="shared" si="0"/>
        <v>#DIV/0!</v>
      </c>
      <c r="K4" s="9" t="e">
        <f>IF(J4&lt;&gt;"",RANK(J4,J:J),"")</f>
        <v>#DIV/0!</v>
      </c>
    </row>
    <row r="5" spans="1:11" ht="76.5">
      <c r="A5" s="81">
        <v>6</v>
      </c>
      <c r="B5" s="29" t="s">
        <v>48</v>
      </c>
      <c r="C5" s="63" t="s">
        <v>47</v>
      </c>
      <c r="D5" s="30">
        <v>775</v>
      </c>
      <c r="E5" s="28">
        <f>IF(D5&lt;&gt;"",IF(ISNUMBER(D5),MAX(1000/Stałe!$N$2*(Stałe!$N$2-D5+MIN(D:D)),0),0),"")</f>
        <v>0</v>
      </c>
      <c r="F5" s="9">
        <f>IF(E5&lt;&gt;"",RANK(E5,E:E),"")</f>
        <v>5</v>
      </c>
      <c r="G5" s="30">
        <v>0</v>
      </c>
      <c r="H5" s="28" t="e">
        <f>IF(G5&lt;&gt;"",IF(ISNUMBER(G5),MAX(1000/Stałe!$N$3*(Stałe!$N$3-G5+MIN(G:G)),0),0),"")</f>
        <v>#DIV/0!</v>
      </c>
      <c r="I5" s="9" t="e">
        <f>IF(H5&lt;&gt;"",RANK(H5,H:H),"")</f>
        <v>#DIV/0!</v>
      </c>
      <c r="J5" s="28" t="e">
        <f t="shared" si="0"/>
        <v>#DIV/0!</v>
      </c>
      <c r="K5" s="9" t="e">
        <f>IF(J5&lt;&gt;"",RANK(J5,J:J),"")</f>
        <v>#DIV/0!</v>
      </c>
    </row>
    <row r="6" spans="1:11" ht="38.25">
      <c r="A6" s="81">
        <v>10</v>
      </c>
      <c r="B6" s="29" t="s">
        <v>55</v>
      </c>
      <c r="C6" s="63" t="s">
        <v>42</v>
      </c>
      <c r="D6" s="45">
        <v>493</v>
      </c>
      <c r="E6" s="28">
        <f>IF(D6&lt;&gt;"",IF(ISNUMBER(D6),MAX(1000/Stałe!$N$2*(Stałe!$N$2-D6+MIN(D:D)),0),0),"")</f>
        <v>297.22222222222223</v>
      </c>
      <c r="F6" s="9">
        <f>IF(E6&lt;&gt;"",RANK(E6,E:E),"")</f>
        <v>3</v>
      </c>
      <c r="G6" s="30">
        <v>210</v>
      </c>
      <c r="H6" s="28" t="e">
        <f>IF(G6&lt;&gt;"",IF(ISNUMBER(G6),MAX(1000/Stałe!$N$3*(Stałe!$N$3-G6+MIN(G:G)),0),0),"")</f>
        <v>#DIV/0!</v>
      </c>
      <c r="I6" s="9" t="e">
        <f>IF(H6&lt;&gt;"",RANK(H6,H:H),"")</f>
        <v>#DIV/0!</v>
      </c>
      <c r="J6" s="28" t="e">
        <f t="shared" si="0"/>
        <v>#DIV/0!</v>
      </c>
      <c r="K6" s="9" t="e">
        <f>IF(J6&lt;&gt;"",RANK(J6,J:J),"")</f>
        <v>#DIV/0!</v>
      </c>
    </row>
    <row r="7" spans="1:11" ht="76.5">
      <c r="A7" s="81">
        <v>2</v>
      </c>
      <c r="B7" s="29" t="s">
        <v>56</v>
      </c>
      <c r="C7" s="88" t="s">
        <v>40</v>
      </c>
      <c r="D7" s="70">
        <v>493</v>
      </c>
      <c r="E7" s="28">
        <f>IF(D7&lt;&gt;"",IF(ISNUMBER(D7),MAX(1000/Stałe!$N$2*(Stałe!$N$2-D7+MIN(D:D)),0),0),"")</f>
        <v>297.22222222222223</v>
      </c>
      <c r="F7" s="9">
        <f>IF(E7&lt;&gt;"",RANK(E7,E:E),"")</f>
        <v>3</v>
      </c>
      <c r="G7" s="30" t="s">
        <v>54</v>
      </c>
      <c r="H7" s="28">
        <f>IF(G7&lt;&gt;"",IF(ISNUMBER(G7),MAX(1000/Stałe!$N$3*(Stałe!$N$3-G7+MIN(G:G)),0),0),"")</f>
        <v>0</v>
      </c>
      <c r="I7" s="9" t="e">
        <f>IF(H7&lt;&gt;"",RANK(H7,H:H),"")</f>
        <v>#DIV/0!</v>
      </c>
      <c r="J7" s="28">
        <f t="shared" si="0"/>
        <v>297.22222222222223</v>
      </c>
      <c r="K7" s="9" t="e">
        <f>IF(J7&lt;&gt;"",RANK(J7,J:J),"")</f>
        <v>#DIV/0!</v>
      </c>
    </row>
    <row r="8" spans="1:11" ht="60">
      <c r="A8" s="81">
        <v>8</v>
      </c>
      <c r="B8" s="29" t="s">
        <v>50</v>
      </c>
      <c r="C8" s="87" t="s">
        <v>51</v>
      </c>
      <c r="D8" s="45">
        <v>677</v>
      </c>
      <c r="E8" s="28">
        <f>IF(D8&lt;&gt;"",IF(ISNUMBER(D8),MAX(1000/Stałe!$N$2*(Stałe!$N$2-D8+MIN(D:D)),0),0),"")</f>
        <v>0</v>
      </c>
      <c r="F8" s="9">
        <f>IF(E8&lt;&gt;"",RANK(E8,E:E),"")</f>
        <v>5</v>
      </c>
      <c r="G8" s="30" t="s">
        <v>54</v>
      </c>
      <c r="H8" s="28">
        <f>IF(G8&lt;&gt;"",IF(ISNUMBER(G8),MAX(1000/Stałe!$N$3*(Stałe!$N$3-G8+MIN(G:G)),0),0),"")</f>
        <v>0</v>
      </c>
      <c r="I8" s="9" t="e">
        <f>IF(H8&lt;&gt;"",RANK(H8,H:H),"")</f>
        <v>#DIV/0!</v>
      </c>
      <c r="J8" s="28">
        <f t="shared" si="0"/>
        <v>0</v>
      </c>
      <c r="K8" s="9" t="e">
        <f>IF(J8&lt;&gt;"",RANK(J8,J:J),"")</f>
        <v>#DIV/0!</v>
      </c>
    </row>
    <row r="9" spans="1:11" ht="51">
      <c r="A9" s="81">
        <v>1</v>
      </c>
      <c r="B9" s="29" t="s">
        <v>38</v>
      </c>
      <c r="C9" s="63" t="s">
        <v>39</v>
      </c>
      <c r="D9" s="10">
        <v>775</v>
      </c>
      <c r="E9" s="28">
        <f>IF(D9&lt;&gt;"",IF(ISNUMBER(D9),MAX(1000/Stałe!$N$2*(Stałe!$N$2-D9+MIN(D:D)),0),0),"")</f>
        <v>0</v>
      </c>
      <c r="F9" s="9">
        <f>IF(E9&lt;&gt;"",RANK(E9,E:E),"")</f>
        <v>5</v>
      </c>
      <c r="G9" s="95" t="s">
        <v>54</v>
      </c>
      <c r="H9" s="28">
        <f>IF(G9&lt;&gt;"",IF(ISNUMBER(G9),MAX(1000/Stałe!$N$3*(Stałe!$N$3-G9+MIN(G:G)),0),0),"")</f>
        <v>0</v>
      </c>
      <c r="I9" s="9" t="e">
        <f>IF(H9&lt;&gt;"",RANK(H9,H:H),"")</f>
        <v>#DIV/0!</v>
      </c>
      <c r="J9" s="28">
        <f t="shared" si="0"/>
        <v>0</v>
      </c>
      <c r="K9" s="9" t="e">
        <f>IF(J9&lt;&gt;"",RANK(J9,J:J),"")</f>
        <v>#DIV/0!</v>
      </c>
    </row>
    <row r="10" spans="1:11" ht="84">
      <c r="A10" s="81">
        <v>4</v>
      </c>
      <c r="B10" s="29" t="s">
        <v>43</v>
      </c>
      <c r="C10" s="87" t="s">
        <v>44</v>
      </c>
      <c r="D10" s="45">
        <v>835</v>
      </c>
      <c r="E10" s="28">
        <f>IF(D10&lt;&gt;"",IF(ISNUMBER(D10),MAX(1000/Stałe!$N$2*(Stałe!$N$2-D10+MIN(D:D)),0),0),"")</f>
        <v>0</v>
      </c>
      <c r="F10" s="9">
        <f>IF(E10&lt;&gt;"",RANK(E10,E:E),"")</f>
        <v>5</v>
      </c>
      <c r="G10" s="30" t="s">
        <v>54</v>
      </c>
      <c r="H10" s="28">
        <f>IF(G10&lt;&gt;"",IF(ISNUMBER(G10),MAX(1000/Stałe!$N$3*(Stałe!$N$3-G10+MIN(G:G)),0),0),"")</f>
        <v>0</v>
      </c>
      <c r="I10" s="9" t="e">
        <f>IF(H10&lt;&gt;"",RANK(H10,H:H),"")</f>
        <v>#DIV/0!</v>
      </c>
      <c r="J10" s="28">
        <f t="shared" si="0"/>
        <v>0</v>
      </c>
      <c r="K10" s="9" t="e">
        <f>IF(J10&lt;&gt;"",RANK(J10,J:J),"")</f>
        <v>#DIV/0!</v>
      </c>
    </row>
    <row r="11" spans="1:11" ht="60">
      <c r="A11" s="81">
        <v>9</v>
      </c>
      <c r="B11" s="29" t="s">
        <v>52</v>
      </c>
      <c r="C11" s="87" t="s">
        <v>51</v>
      </c>
      <c r="D11" s="45">
        <v>870</v>
      </c>
      <c r="E11" s="28">
        <f>IF(D11&lt;&gt;"",IF(ISNUMBER(D11),MAX(1000/Stałe!$N$2*(Stałe!$N$2-D11+MIN(D:D)),0),0),"")</f>
        <v>0</v>
      </c>
      <c r="F11" s="9">
        <f>IF(E11&lt;&gt;"",RANK(E11,E:E),"")</f>
        <v>5</v>
      </c>
      <c r="G11" s="30" t="s">
        <v>54</v>
      </c>
      <c r="H11" s="28">
        <f>IF(G11&lt;&gt;"",IF(ISNUMBER(G11),MAX(1000/Stałe!$N$3*(Stałe!$N$3-G11+MIN(G:G)),0),0),"")</f>
        <v>0</v>
      </c>
      <c r="I11" s="9" t="e">
        <f>IF(H11&lt;&gt;"",RANK(H11,H:H),"")</f>
        <v>#DIV/0!</v>
      </c>
      <c r="J11" s="28">
        <f t="shared" si="0"/>
        <v>0</v>
      </c>
      <c r="K11" s="9" t="e">
        <f>IF(J11&lt;&gt;"",RANK(J11,J:J),"")</f>
        <v>#DIV/0!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view="pageLayout" zoomScaleNormal="88" zoomScaleSheetLayoutView="75" workbookViewId="0" topLeftCell="A2">
      <selection activeCell="B6" sqref="B6"/>
    </sheetView>
  </sheetViews>
  <sheetFormatPr defaultColWidth="9.00390625" defaultRowHeight="12.75"/>
  <cols>
    <col min="1" max="1" width="4.25390625" style="39" customWidth="1"/>
    <col min="2" max="2" width="19.875" style="40" customWidth="1"/>
    <col min="3" max="3" width="22.125" style="41" customWidth="1"/>
    <col min="4" max="4" width="7.625" style="37" bestFit="1" customWidth="1"/>
    <col min="5" max="5" width="8.375" style="38" customWidth="1"/>
    <col min="6" max="6" width="3.625" style="39" customWidth="1"/>
    <col min="7" max="7" width="6.625" style="37" bestFit="1" customWidth="1"/>
    <col min="8" max="8" width="8.25390625" style="38" customWidth="1"/>
    <col min="9" max="9" width="3.375" style="39" customWidth="1"/>
    <col min="10" max="10" width="8.625" style="38" customWidth="1"/>
    <col min="11" max="11" width="3.625" style="39" customWidth="1"/>
    <col min="12" max="12" width="0.12890625" style="37" customWidth="1"/>
    <col min="13" max="13" width="8.125" style="38" hidden="1" customWidth="1"/>
    <col min="14" max="14" width="3.625" style="39" hidden="1" customWidth="1"/>
    <col min="15" max="15" width="8.875" style="38" hidden="1" customWidth="1"/>
    <col min="16" max="16" width="3.625" style="39" hidden="1" customWidth="1"/>
    <col min="17" max="17" width="5.75390625" style="37" hidden="1" customWidth="1"/>
    <col min="18" max="18" width="8.125" style="38" hidden="1" customWidth="1"/>
    <col min="19" max="19" width="3.25390625" style="39" hidden="1" customWidth="1"/>
    <col min="20" max="20" width="8.125" style="38" hidden="1" customWidth="1"/>
    <col min="21" max="21" width="9.125" style="39" hidden="1" customWidth="1"/>
    <col min="22" max="16384" width="9.125" style="19" customWidth="1"/>
  </cols>
  <sheetData>
    <row r="1" spans="1:21" s="2" customFormat="1" ht="15" customHeight="1">
      <c r="A1" s="133" t="s">
        <v>0</v>
      </c>
      <c r="B1" s="135" t="s">
        <v>19</v>
      </c>
      <c r="C1" s="135" t="s">
        <v>22</v>
      </c>
      <c r="D1" s="137" t="s">
        <v>9</v>
      </c>
      <c r="E1" s="137"/>
      <c r="F1" s="137"/>
      <c r="G1" s="11" t="s">
        <v>10</v>
      </c>
      <c r="H1" s="11"/>
      <c r="I1" s="11"/>
      <c r="J1" s="11" t="s">
        <v>14</v>
      </c>
      <c r="K1" s="11"/>
      <c r="L1" s="11" t="s">
        <v>12</v>
      </c>
      <c r="M1" s="11"/>
      <c r="N1" s="11"/>
      <c r="O1" s="11" t="s">
        <v>15</v>
      </c>
      <c r="P1" s="11"/>
      <c r="Q1" s="90" t="s">
        <v>11</v>
      </c>
      <c r="R1" s="90"/>
      <c r="S1" s="90"/>
      <c r="T1" s="138" t="s">
        <v>16</v>
      </c>
      <c r="U1" s="139"/>
    </row>
    <row r="2" spans="1:21" s="1" customFormat="1" ht="52.5" thickBot="1">
      <c r="A2" s="134"/>
      <c r="B2" s="136"/>
      <c r="C2" s="136"/>
      <c r="D2" s="26" t="s">
        <v>17</v>
      </c>
      <c r="E2" s="27" t="s">
        <v>18</v>
      </c>
      <c r="F2" s="26" t="s">
        <v>13</v>
      </c>
      <c r="G2" s="26" t="s">
        <v>17</v>
      </c>
      <c r="H2" s="27" t="s">
        <v>18</v>
      </c>
      <c r="I2" s="26" t="s">
        <v>13</v>
      </c>
      <c r="J2" s="27" t="s">
        <v>18</v>
      </c>
      <c r="K2" s="26" t="s">
        <v>13</v>
      </c>
      <c r="L2" s="26" t="s">
        <v>17</v>
      </c>
      <c r="M2" s="27" t="s">
        <v>18</v>
      </c>
      <c r="N2" s="26" t="s">
        <v>13</v>
      </c>
      <c r="O2" s="27" t="s">
        <v>18</v>
      </c>
      <c r="P2" s="26" t="s">
        <v>13</v>
      </c>
      <c r="Q2" s="93" t="s">
        <v>17</v>
      </c>
      <c r="R2" s="92" t="s">
        <v>18</v>
      </c>
      <c r="S2" s="93" t="s">
        <v>13</v>
      </c>
      <c r="T2" s="92" t="s">
        <v>18</v>
      </c>
      <c r="U2" s="93" t="s">
        <v>13</v>
      </c>
    </row>
    <row r="3" spans="1:21" ht="27.75" customHeight="1">
      <c r="A3" s="81">
        <v>1</v>
      </c>
      <c r="B3" s="69" t="s">
        <v>34</v>
      </c>
      <c r="C3" s="94" t="s">
        <v>36</v>
      </c>
      <c r="D3" s="16">
        <v>0</v>
      </c>
      <c r="E3" s="17">
        <f>IF(D3&lt;&gt;"",IF(ISNUMBER(D3),MAX(1000/TEE1*(TEE1-D3+MIN(D:D)),1),0),"")</f>
        <v>1000</v>
      </c>
      <c r="F3" s="18">
        <f>IF(E3&lt;&gt;"",RANK(E3,E:E),"")</f>
        <v>1</v>
      </c>
      <c r="G3" s="16">
        <v>10</v>
      </c>
      <c r="H3" s="17">
        <f>IF(G3&lt;&gt;"",IF(ISNUMBER(G3),MAX(1000/TEE2*(TEE2-G3+MIN(G:G)),1),0),"")</f>
        <v>988.8888888888889</v>
      </c>
      <c r="I3" s="18">
        <f>IF(H3&lt;&gt;"",RANK(H3,H:H),"")</f>
        <v>5</v>
      </c>
      <c r="J3" s="17">
        <f aca="true" t="shared" si="0" ref="J3:J11">IF(H3&lt;&gt;"",E3+H3,"")</f>
        <v>1988.888888888889</v>
      </c>
      <c r="K3" s="18">
        <f>IF(J3&lt;&gt;"",RANK(J3,J:J),"")</f>
        <v>1</v>
      </c>
      <c r="L3" s="16">
        <v>206</v>
      </c>
      <c r="M3" s="17" t="e">
        <f>IF(L3&lt;&gt;"",IF(ISNUMBER(L3),MAX(1000/TEE3*(TEE3-L3+MIN(L:L)),1),0),"")</f>
        <v>#DIV/0!</v>
      </c>
      <c r="N3" s="18" t="e">
        <f>IF(M3&lt;&gt;"",RANK(M3,M:M),"")</f>
        <v>#DIV/0!</v>
      </c>
      <c r="O3" s="17" t="e">
        <f aca="true" t="shared" si="1" ref="O3:O8">IF(M3&lt;&gt;"",J3+M3,"")</f>
        <v>#DIV/0!</v>
      </c>
      <c r="P3" s="18" t="e">
        <f>IF(O3&lt;&gt;"",RANK(O3,O:O),"")</f>
        <v>#DIV/0!</v>
      </c>
      <c r="Q3" s="16"/>
      <c r="R3" s="17"/>
      <c r="S3" s="18"/>
      <c r="T3" s="17"/>
      <c r="U3" s="18"/>
    </row>
    <row r="4" spans="1:21" ht="27.75" customHeight="1">
      <c r="A4" s="81">
        <v>2</v>
      </c>
      <c r="B4" s="69" t="s">
        <v>86</v>
      </c>
      <c r="C4" s="94" t="s">
        <v>87</v>
      </c>
      <c r="D4" s="16">
        <v>33</v>
      </c>
      <c r="E4" s="17">
        <f>IF(D4&lt;&gt;"",IF(ISNUMBER(D4),MAX(1000/TEE1*(TEE1-D4+MIN(D:D)),1),0),"")</f>
        <v>973.8095238095237</v>
      </c>
      <c r="F4" s="18">
        <f>IF(E4&lt;&gt;"",RANK(E4,E:E),"")</f>
        <v>2</v>
      </c>
      <c r="G4" s="16">
        <v>0</v>
      </c>
      <c r="H4" s="17">
        <f>IF(G4&lt;&gt;"",IF(ISNUMBER(G4),MAX(1000/TEE2*(TEE2-G4+MIN(G:G)),1),0),"")</f>
        <v>1000</v>
      </c>
      <c r="I4" s="18">
        <f>IF(H4&lt;&gt;"",RANK(H4,H:H),"")</f>
        <v>1</v>
      </c>
      <c r="J4" s="17">
        <f t="shared" si="0"/>
        <v>1973.8095238095239</v>
      </c>
      <c r="K4" s="18">
        <f>IF(J4&lt;&gt;"",RANK(J4,J:J),"")</f>
        <v>2</v>
      </c>
      <c r="L4" s="23" t="s">
        <v>54</v>
      </c>
      <c r="M4" s="17">
        <f>IF(L4&lt;&gt;"",IF(ISNUMBER(L4),MAX(1000/TEE3*(TEE3-L4+MIN(L:L)),1),0),"")</f>
        <v>0</v>
      </c>
      <c r="N4" s="18" t="e">
        <f>IF(M4&lt;&gt;"",RANK(M4,M:M),"")</f>
        <v>#DIV/0!</v>
      </c>
      <c r="O4" s="17">
        <f t="shared" si="1"/>
        <v>1973.8095238095239</v>
      </c>
      <c r="P4" s="18" t="e">
        <f>IF(O4&lt;&gt;"",RANK(O4,O:O),"")</f>
        <v>#DIV/0!</v>
      </c>
      <c r="Q4" s="16"/>
      <c r="R4" s="17"/>
      <c r="S4" s="18"/>
      <c r="T4" s="17"/>
      <c r="U4" s="18"/>
    </row>
    <row r="5" spans="1:21" ht="27.75" customHeight="1">
      <c r="A5" s="81">
        <v>3</v>
      </c>
      <c r="B5" s="69" t="s">
        <v>196</v>
      </c>
      <c r="C5" s="94" t="s">
        <v>197</v>
      </c>
      <c r="D5" s="16">
        <v>41</v>
      </c>
      <c r="E5" s="17">
        <f>IF(D5&lt;&gt;"",IF(ISNUMBER(D5),MAX(1000/TEE1*(TEE1-D5+MIN(D:D)),1),0),"")</f>
        <v>967.4603174603174</v>
      </c>
      <c r="F5" s="18">
        <f>IF(E5&lt;&gt;"",RANK(E5,E:E),"")</f>
        <v>3</v>
      </c>
      <c r="G5" s="16">
        <v>0</v>
      </c>
      <c r="H5" s="17">
        <f>IF(G5&lt;&gt;"",IF(ISNUMBER(G5),MAX(1000/TEE2*(TEE2-G5+MIN(G:G)),1),0),"")</f>
        <v>1000</v>
      </c>
      <c r="I5" s="18">
        <f>IF(H5&lt;&gt;"",RANK(H5,H:H),"")</f>
        <v>1</v>
      </c>
      <c r="J5" s="17">
        <f t="shared" si="0"/>
        <v>1967.4603174603174</v>
      </c>
      <c r="K5" s="18">
        <f>IF(J5&lt;&gt;"",RANK(J5,J:J),"")</f>
        <v>3</v>
      </c>
      <c r="L5" s="23">
        <v>655</v>
      </c>
      <c r="M5" s="17" t="e">
        <f>IF(L5&lt;&gt;"",IF(ISNUMBER(L5),MAX(1000/TEE3*(TEE3-L5+MIN(L:L)),1),0),"")</f>
        <v>#DIV/0!</v>
      </c>
      <c r="N5" s="18" t="e">
        <f>IF(M5&lt;&gt;"",RANK(M5,M:M),"")</f>
        <v>#DIV/0!</v>
      </c>
      <c r="O5" s="17" t="e">
        <f t="shared" si="1"/>
        <v>#DIV/0!</v>
      </c>
      <c r="P5" s="18" t="e">
        <f>IF(O5&lt;&gt;"",RANK(O5,O:O),"")</f>
        <v>#DIV/0!</v>
      </c>
      <c r="Q5" s="19"/>
      <c r="R5" s="19"/>
      <c r="S5" s="19"/>
      <c r="T5" s="19"/>
      <c r="U5" s="19"/>
    </row>
    <row r="6" spans="1:21" ht="27.75" customHeight="1">
      <c r="A6" s="81">
        <v>4</v>
      </c>
      <c r="B6" s="69" t="s">
        <v>200</v>
      </c>
      <c r="C6" s="94" t="s">
        <v>198</v>
      </c>
      <c r="D6" s="16">
        <v>135</v>
      </c>
      <c r="E6" s="17">
        <f>IF(D6&lt;&gt;"",IF(ISNUMBER(D6),MAX(1000/TEE1*(TEE1-D6+MIN(D:D)),1),0),"")</f>
        <v>892.8571428571428</v>
      </c>
      <c r="F6" s="18">
        <f>IF(E6&lt;&gt;"",RANK(E6,E:E),"")</f>
        <v>4</v>
      </c>
      <c r="G6" s="16">
        <v>10</v>
      </c>
      <c r="H6" s="17">
        <f>IF(G6&lt;&gt;"",IF(ISNUMBER(G6),MAX(1000/TEE2*(TEE2-G6+MIN(G:G)),1),0),"")</f>
        <v>988.8888888888889</v>
      </c>
      <c r="I6" s="18">
        <f>IF(H6&lt;&gt;"",RANK(H6,H:H),"")</f>
        <v>5</v>
      </c>
      <c r="J6" s="17">
        <f t="shared" si="0"/>
        <v>1881.7460317460318</v>
      </c>
      <c r="K6" s="18">
        <f>IF(J6&lt;&gt;"",RANK(J6,J:J),"")</f>
        <v>4</v>
      </c>
      <c r="L6" s="16">
        <v>206</v>
      </c>
      <c r="M6" s="17" t="e">
        <f>IF(L6&lt;&gt;"",IF(ISNUMBER(L6),MAX(1000/TEE3*(TEE3-L6+MIN(L:L)),1),0),"")</f>
        <v>#DIV/0!</v>
      </c>
      <c r="N6" s="18" t="e">
        <f>IF(M6&lt;&gt;"",RANK(M6,M:M),"")</f>
        <v>#DIV/0!</v>
      </c>
      <c r="O6" s="17" t="e">
        <f t="shared" si="1"/>
        <v>#DIV/0!</v>
      </c>
      <c r="P6" s="18" t="e">
        <f>IF(O6&lt;&gt;"",RANK(O6,O:O),"")</f>
        <v>#DIV/0!</v>
      </c>
      <c r="Q6" s="19"/>
      <c r="R6" s="19"/>
      <c r="S6" s="19"/>
      <c r="T6" s="19"/>
      <c r="U6" s="19"/>
    </row>
    <row r="7" spans="1:21" ht="27.75" customHeight="1">
      <c r="A7" s="81">
        <v>5</v>
      </c>
      <c r="B7" s="69" t="s">
        <v>199</v>
      </c>
      <c r="C7" s="94" t="s">
        <v>195</v>
      </c>
      <c r="D7" s="16">
        <v>150</v>
      </c>
      <c r="E7" s="17">
        <f>IF(D7&lt;&gt;"",IF(ISNUMBER(D7),MAX(1000/TEE1*(TEE1-D7+MIN(D:D)),1),0),"")</f>
        <v>880.9523809523808</v>
      </c>
      <c r="F7" s="18">
        <f>IF(E7&lt;&gt;"",RANK(E7,E:E),"")</f>
        <v>5</v>
      </c>
      <c r="G7" s="16">
        <v>0</v>
      </c>
      <c r="H7" s="17">
        <f>IF(G7&lt;&gt;"",IF(ISNUMBER(G7),MAX(1000/TEE2*(TEE2-G7+MIN(G:G)),1),0),"")</f>
        <v>1000</v>
      </c>
      <c r="I7" s="18">
        <f>IF(H7&lt;&gt;"",RANK(H7,H:H),"")</f>
        <v>1</v>
      </c>
      <c r="J7" s="17">
        <f t="shared" si="0"/>
        <v>1880.9523809523807</v>
      </c>
      <c r="K7" s="18">
        <f>IF(J7&lt;&gt;"",RANK(J7,J:J),"")</f>
        <v>5</v>
      </c>
      <c r="L7" s="23" t="s">
        <v>54</v>
      </c>
      <c r="M7" s="17">
        <f>IF(L7&lt;&gt;"",IF(ISNUMBER(L7),MAX(1000/TEE3*(TEE3-L7+MIN(L:L)),1),0),"")</f>
        <v>0</v>
      </c>
      <c r="N7" s="18" t="e">
        <f>IF(M7&lt;&gt;"",RANK(M7,M:M),"")</f>
        <v>#DIV/0!</v>
      </c>
      <c r="O7" s="17">
        <f t="shared" si="1"/>
        <v>1880.9523809523807</v>
      </c>
      <c r="P7" s="18" t="e">
        <f>IF(O7&lt;&gt;"",RANK(O7,O:O),"")</f>
        <v>#DIV/0!</v>
      </c>
      <c r="Q7" s="19"/>
      <c r="R7" s="19"/>
      <c r="S7" s="19"/>
      <c r="T7" s="19"/>
      <c r="U7" s="19"/>
    </row>
    <row r="8" spans="1:21" ht="27.75" customHeight="1">
      <c r="A8" s="81">
        <v>6</v>
      </c>
      <c r="B8" s="69" t="s">
        <v>88</v>
      </c>
      <c r="C8" s="94" t="s">
        <v>89</v>
      </c>
      <c r="D8" s="16">
        <v>474</v>
      </c>
      <c r="E8" s="17">
        <f>IF(D8&lt;&gt;"",IF(ISNUMBER(D8),MAX(1000/TEE1*(TEE1-D8+MIN(D:D)),1),0),"")</f>
        <v>623.8095238095237</v>
      </c>
      <c r="F8" s="18">
        <f>IF(E8&lt;&gt;"",RANK(E8,E:E),"")</f>
        <v>6</v>
      </c>
      <c r="G8" s="16">
        <v>0</v>
      </c>
      <c r="H8" s="17">
        <f>IF(G8&lt;&gt;"",IF(ISNUMBER(G8),MAX(1000/TEE2*(TEE2-G8+MIN(G:G)),1),0),"")</f>
        <v>1000</v>
      </c>
      <c r="I8" s="18">
        <f>IF(H8&lt;&gt;"",RANK(H8,H:H),"")</f>
        <v>1</v>
      </c>
      <c r="J8" s="17">
        <f t="shared" si="0"/>
        <v>1623.8095238095239</v>
      </c>
      <c r="K8" s="18">
        <f>IF(J8&lt;&gt;"",RANK(J8,J:J),"")</f>
        <v>6</v>
      </c>
      <c r="L8" s="23">
        <v>655</v>
      </c>
      <c r="M8" s="17" t="e">
        <f>IF(L8&lt;&gt;"",IF(ISNUMBER(L8),MAX(1000/TEE3*(TEE3-L8+MIN(L:L)),1),0),"")</f>
        <v>#DIV/0!</v>
      </c>
      <c r="N8" s="18" t="e">
        <f>IF(M8&lt;&gt;"",RANK(M8,M:M),"")</f>
        <v>#DIV/0!</v>
      </c>
      <c r="O8" s="17" t="e">
        <f t="shared" si="1"/>
        <v>#DIV/0!</v>
      </c>
      <c r="P8" s="18" t="e">
        <f>IF(O8&lt;&gt;"",RANK(O8,O:O),"")</f>
        <v>#DIV/0!</v>
      </c>
      <c r="Q8" s="19"/>
      <c r="R8" s="19"/>
      <c r="S8" s="19"/>
      <c r="T8" s="19"/>
      <c r="U8" s="19"/>
    </row>
    <row r="9" spans="1:21" ht="12.75">
      <c r="A9" s="81">
        <v>7</v>
      </c>
      <c r="B9" s="69" t="s">
        <v>194</v>
      </c>
      <c r="C9" s="94" t="s">
        <v>195</v>
      </c>
      <c r="D9" s="16">
        <v>534</v>
      </c>
      <c r="E9" s="17">
        <f>IF(D9&lt;&gt;"",IF(ISNUMBER(D9),MAX(1000/TEE1*(TEE1-D9+MIN(D:D)),1),0),"")</f>
        <v>576.1904761904761</v>
      </c>
      <c r="F9" s="18">
        <f>IF(E9&lt;&gt;"",RANK(E9,E:E),"")</f>
        <v>8</v>
      </c>
      <c r="G9" s="16">
        <v>25</v>
      </c>
      <c r="H9" s="17">
        <f>IF(G9&lt;&gt;"",IF(ISNUMBER(G9),MAX(1000/TEE2*(TEE2-G9+MIN(G:G)),1),0),"")</f>
        <v>972.2222222222223</v>
      </c>
      <c r="I9" s="18">
        <f>IF(H9&lt;&gt;"",RANK(H9,H:H),"")</f>
        <v>7</v>
      </c>
      <c r="J9" s="17">
        <f t="shared" si="0"/>
        <v>1548.4126984126983</v>
      </c>
      <c r="K9" s="18">
        <f>IF(J9&lt;&gt;"",RANK(J9,J:J),"")</f>
        <v>7</v>
      </c>
      <c r="L9" s="16">
        <v>206</v>
      </c>
      <c r="M9" s="17" t="e">
        <f>IF(L9&lt;&gt;"",IF(ISNUMBER(L9),MAX(1000/TEE3*(TEE3-L9+MIN(L:L)),1),0),"")</f>
        <v>#DIV/0!</v>
      </c>
      <c r="N9" s="18" t="e">
        <f>IF(M9&lt;&gt;"",RANK(M9,M:M),"")</f>
        <v>#DIV/0!</v>
      </c>
      <c r="O9" s="17" t="e">
        <f>IF(M9&lt;&gt;"",J9+M9,"")</f>
        <v>#DIV/0!</v>
      </c>
      <c r="P9" s="18" t="e">
        <f>IF(O9&lt;&gt;"",RANK(O9,O:O),"")</f>
        <v>#DIV/0!</v>
      </c>
      <c r="Q9" s="19"/>
      <c r="R9" s="19"/>
      <c r="S9" s="19"/>
      <c r="T9" s="19"/>
      <c r="U9" s="19"/>
    </row>
    <row r="10" spans="1:16" ht="38.25">
      <c r="A10" s="81">
        <v>8</v>
      </c>
      <c r="B10" s="69" t="s">
        <v>53</v>
      </c>
      <c r="C10" s="94" t="s">
        <v>61</v>
      </c>
      <c r="D10" s="16">
        <v>528</v>
      </c>
      <c r="E10" s="17">
        <f>IF(D10&lt;&gt;"",IF(ISNUMBER(D10),MAX(1000/TEE1*(TEE1-D10+MIN(D:D)),1),0),"")</f>
        <v>580.952380952381</v>
      </c>
      <c r="F10" s="18">
        <f>IF(E10&lt;&gt;"",RANK(E10,E:E),"")</f>
        <v>7</v>
      </c>
      <c r="G10" s="16">
        <v>60</v>
      </c>
      <c r="H10" s="17">
        <f>IF(G10&lt;&gt;"",IF(ISNUMBER(G10),MAX(1000/TEE2*(TEE2-G10+MIN(G:G)),1),0),"")</f>
        <v>933.3333333333334</v>
      </c>
      <c r="I10" s="18">
        <f>IF(H10&lt;&gt;"",RANK(H10,H:H),"")</f>
        <v>8</v>
      </c>
      <c r="J10" s="17">
        <f t="shared" si="0"/>
        <v>1514.2857142857142</v>
      </c>
      <c r="K10" s="18">
        <f>IF(J10&lt;&gt;"",RANK(J10,J:J),"")</f>
        <v>8</v>
      </c>
      <c r="L10" s="23" t="s">
        <v>54</v>
      </c>
      <c r="M10" s="17">
        <f>IF(L10&lt;&gt;"",IF(ISNUMBER(L10),MAX(1000/TEE3*(TEE3-L10+MIN(L:L)),1),0),"")</f>
        <v>0</v>
      </c>
      <c r="N10" s="18" t="e">
        <f>IF(M10&lt;&gt;"",RANK(M10,M:M),"")</f>
        <v>#DIV/0!</v>
      </c>
      <c r="O10" s="17">
        <f>IF(M10&lt;&gt;"",J10+M10,"")</f>
        <v>1514.2857142857142</v>
      </c>
      <c r="P10" s="18" t="e">
        <f>IF(O10&lt;&gt;"",RANK(O10,O:O),"")</f>
        <v>#DIV/0!</v>
      </c>
    </row>
    <row r="11" spans="1:16" ht="12.75">
      <c r="A11" s="81">
        <v>9</v>
      </c>
      <c r="B11" s="69"/>
      <c r="C11" s="94"/>
      <c r="D11" s="16"/>
      <c r="E11" s="17">
        <f>IF(D11&lt;&gt;"",IF(ISNUMBER(D11),MAX(1000/TEE1*(TEE1-D11+MIN(D:D)),1),0),"")</f>
      </c>
      <c r="F11" s="18">
        <f>IF(E11&lt;&gt;"",RANK(E11,E:E),"")</f>
      </c>
      <c r="G11" s="16"/>
      <c r="H11" s="17">
        <f>IF(G11&lt;&gt;"",IF(ISNUMBER(G11),MAX(1000/TEE2*(TEE2-G11+MIN(G:G)),1),0),"")</f>
      </c>
      <c r="I11" s="18">
        <f>IF(H11&lt;&gt;"",RANK(H11,H:H),"")</f>
      </c>
      <c r="J11" s="17">
        <f t="shared" si="0"/>
      </c>
      <c r="K11" s="18">
        <f>IF(J11&lt;&gt;"",RANK(J11,J:J),"")</f>
      </c>
      <c r="L11" s="23">
        <v>655</v>
      </c>
      <c r="M11" s="17" t="e">
        <f>IF(L11&lt;&gt;"",IF(ISNUMBER(L11),MAX(1000/TEE3*(TEE3-L11+MIN(L:L)),1),0),"")</f>
        <v>#DIV/0!</v>
      </c>
      <c r="N11" s="18" t="e">
        <f>IF(M11&lt;&gt;"",RANK(M11,M:M),"")</f>
        <v>#DIV/0!</v>
      </c>
      <c r="O11" s="17" t="e">
        <f>IF(M11&lt;&gt;"",J11+M11,"")</f>
        <v>#DIV/0!</v>
      </c>
      <c r="P11" s="18" t="e">
        <f>IF(O11&lt;&gt;"",RANK(O11,O:O),"")</f>
        <v>#DIV/0!</v>
      </c>
    </row>
    <row r="12" ht="12.75">
      <c r="C12" s="40"/>
    </row>
    <row r="13" ht="12.75">
      <c r="C13" s="40"/>
    </row>
    <row r="14" ht="12.75">
      <c r="C14" s="40"/>
    </row>
    <row r="15" ht="12.75">
      <c r="C15" s="40"/>
    </row>
    <row r="16" ht="12.75">
      <c r="C16" s="40"/>
    </row>
    <row r="17" ht="12.75">
      <c r="C17" s="40"/>
    </row>
    <row r="18" ht="12.75">
      <c r="C18" s="40"/>
    </row>
    <row r="19" ht="12.75">
      <c r="C19" s="40"/>
    </row>
    <row r="20" ht="12.75">
      <c r="C20" s="40"/>
    </row>
    <row r="21" ht="12.75">
      <c r="C21" s="40"/>
    </row>
    <row r="22" ht="12.75">
      <c r="C22" s="40"/>
    </row>
    <row r="23" ht="12.75">
      <c r="C23" s="40"/>
    </row>
  </sheetData>
  <sheetProtection/>
  <mergeCells count="5">
    <mergeCell ref="A1:A2"/>
    <mergeCell ref="B1:B2"/>
    <mergeCell ref="C1:C2"/>
    <mergeCell ref="D1:F1"/>
    <mergeCell ref="T1:U1"/>
  </mergeCells>
  <printOptions gridLines="1" horizontalCentered="1"/>
  <pageMargins left="0.4724409448818898" right="0.4724409448818898" top="0.7480314960629921" bottom="0.3937007874015748" header="0.35433070866141736" footer="0"/>
  <pageSetup fitToHeight="2" horizontalDpi="300" verticalDpi="300" orientation="landscape" paperSize="9" scale="85" r:id="rId1"/>
  <headerFooter alignWithMargins="0">
    <oddHeader>&amp;CV Ogólnopolska MnO "O Złoty Liść Jesieni  "
Kategoria TE&amp;RLiś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zoomScale="98" zoomScaleNormal="98" zoomScaleSheetLayoutView="75" zoomScalePageLayoutView="90" workbookViewId="0" topLeftCell="A1">
      <selection activeCell="C5" sqref="C5"/>
    </sheetView>
  </sheetViews>
  <sheetFormatPr defaultColWidth="9.00390625" defaultRowHeight="12.75"/>
  <cols>
    <col min="1" max="1" width="4.125" style="39" customWidth="1"/>
    <col min="2" max="2" width="21.75390625" style="40" customWidth="1"/>
    <col min="3" max="3" width="27.00390625" style="41" customWidth="1"/>
    <col min="4" max="4" width="7.625" style="37" bestFit="1" customWidth="1"/>
    <col min="5" max="5" width="8.375" style="38" customWidth="1"/>
    <col min="6" max="6" width="3.625" style="39" customWidth="1"/>
    <col min="7" max="7" width="6.625" style="37" bestFit="1" customWidth="1"/>
    <col min="8" max="8" width="8.25390625" style="38" customWidth="1"/>
    <col min="9" max="9" width="3.375" style="39" customWidth="1"/>
    <col min="10" max="10" width="8.625" style="38" customWidth="1"/>
    <col min="11" max="11" width="4.625" style="39" customWidth="1"/>
    <col min="12" max="12" width="6.75390625" style="37" hidden="1" customWidth="1"/>
    <col min="13" max="13" width="8.125" style="38" hidden="1" customWidth="1"/>
    <col min="14" max="14" width="3.625" style="39" hidden="1" customWidth="1"/>
    <col min="15" max="15" width="8.875" style="38" hidden="1" customWidth="1"/>
    <col min="16" max="16" width="3.375" style="39" hidden="1" customWidth="1"/>
    <col min="17" max="17" width="5.75390625" style="37" hidden="1" customWidth="1"/>
    <col min="18" max="18" width="8.125" style="38" hidden="1" customWidth="1"/>
    <col min="19" max="19" width="3.25390625" style="39" hidden="1" customWidth="1"/>
    <col min="20" max="20" width="8.125" style="38" hidden="1" customWidth="1"/>
    <col min="21" max="21" width="1.875" style="39" hidden="1" customWidth="1"/>
    <col min="22" max="22" width="10.375" style="19" hidden="1" customWidth="1"/>
    <col min="23" max="16384" width="9.125" style="19" customWidth="1"/>
  </cols>
  <sheetData>
    <row r="1" spans="1:22" s="2" customFormat="1" ht="12.75">
      <c r="A1" s="133" t="s">
        <v>0</v>
      </c>
      <c r="B1" s="141" t="s">
        <v>19</v>
      </c>
      <c r="C1" s="141" t="s">
        <v>22</v>
      </c>
      <c r="D1" s="143" t="s">
        <v>9</v>
      </c>
      <c r="E1" s="144"/>
      <c r="F1" s="145"/>
      <c r="G1" s="24" t="s">
        <v>10</v>
      </c>
      <c r="H1" s="24"/>
      <c r="I1" s="24"/>
      <c r="J1" s="24" t="s">
        <v>14</v>
      </c>
      <c r="K1" s="24"/>
      <c r="L1" s="24" t="s">
        <v>12</v>
      </c>
      <c r="M1" s="24"/>
      <c r="N1" s="24"/>
      <c r="O1" s="24" t="s">
        <v>15</v>
      </c>
      <c r="P1" s="25"/>
      <c r="Q1" s="89" t="s">
        <v>11</v>
      </c>
      <c r="R1" s="90"/>
      <c r="S1" s="90"/>
      <c r="T1" s="90" t="s">
        <v>16</v>
      </c>
      <c r="U1" s="90"/>
      <c r="V1" s="146" t="s">
        <v>37</v>
      </c>
    </row>
    <row r="2" spans="1:22" s="1" customFormat="1" ht="63" customHeight="1">
      <c r="A2" s="140"/>
      <c r="B2" s="142"/>
      <c r="C2" s="142"/>
      <c r="D2" s="82" t="s">
        <v>17</v>
      </c>
      <c r="E2" s="83" t="s">
        <v>18</v>
      </c>
      <c r="F2" s="82" t="s">
        <v>13</v>
      </c>
      <c r="G2" s="82" t="s">
        <v>17</v>
      </c>
      <c r="H2" s="83" t="s">
        <v>18</v>
      </c>
      <c r="I2" s="82" t="s">
        <v>13</v>
      </c>
      <c r="J2" s="83" t="s">
        <v>18</v>
      </c>
      <c r="K2" s="82" t="s">
        <v>13</v>
      </c>
      <c r="L2" s="82" t="s">
        <v>17</v>
      </c>
      <c r="M2" s="83" t="s">
        <v>18</v>
      </c>
      <c r="N2" s="82" t="s">
        <v>13</v>
      </c>
      <c r="O2" s="83" t="s">
        <v>18</v>
      </c>
      <c r="P2" s="84" t="s">
        <v>13</v>
      </c>
      <c r="Q2" s="91" t="s">
        <v>17</v>
      </c>
      <c r="R2" s="92" t="s">
        <v>18</v>
      </c>
      <c r="S2" s="93" t="s">
        <v>13</v>
      </c>
      <c r="T2" s="92" t="s">
        <v>18</v>
      </c>
      <c r="U2" s="93" t="s">
        <v>13</v>
      </c>
      <c r="V2" s="147"/>
    </row>
    <row r="3" spans="1:22" ht="27.75" customHeight="1">
      <c r="A3" s="81">
        <v>1</v>
      </c>
      <c r="B3" s="69" t="s">
        <v>192</v>
      </c>
      <c r="C3" s="88" t="s">
        <v>229</v>
      </c>
      <c r="D3" s="16">
        <v>42</v>
      </c>
      <c r="E3" s="17">
        <f>IF(D3&lt;&gt;"",IF(ISNUMBER(D3),MAX(1000/TSE1*(TSE1-D3+MIN(D:D)),1),0),"")</f>
        <v>988.0952380952381</v>
      </c>
      <c r="F3" s="18">
        <f>IF(E3&lt;&gt;"",RANK(E3,E:E),"")</f>
        <v>2</v>
      </c>
      <c r="G3" s="37">
        <v>25</v>
      </c>
      <c r="H3" s="17">
        <f aca="true" t="shared" si="0" ref="H3:H11">1000-(1000*G3/630)</f>
        <v>960.3174603174604</v>
      </c>
      <c r="I3" s="18">
        <f>IF(H3&lt;&gt;"",RANK(H3,H:H),"")</f>
        <v>3</v>
      </c>
      <c r="J3" s="17">
        <f aca="true" t="shared" si="1" ref="J3:J11">IF(H3&lt;&gt;"",E3+H3,"")</f>
        <v>1948.4126984126983</v>
      </c>
      <c r="K3" s="18">
        <f>IF(J3&lt;&gt;"",RANK(J3,J:J),"")</f>
        <v>1</v>
      </c>
      <c r="L3" s="16"/>
      <c r="M3" s="17"/>
      <c r="N3" s="18"/>
      <c r="O3" s="17">
        <f aca="true" t="shared" si="2" ref="O3:O9">IF(M3&lt;&gt;"",J3+M3,"")</f>
      </c>
      <c r="P3" s="18">
        <f>IF(O3&lt;&gt;"",RANK(O3,O:O),"")</f>
      </c>
      <c r="Q3" s="16"/>
      <c r="R3" s="17"/>
      <c r="S3" s="18"/>
      <c r="T3" s="17"/>
      <c r="U3" s="18"/>
      <c r="V3" s="44"/>
    </row>
    <row r="4" spans="1:22" ht="27.75" customHeight="1">
      <c r="A4" s="81">
        <v>2</v>
      </c>
      <c r="B4" s="69" t="s">
        <v>188</v>
      </c>
      <c r="C4" s="87" t="s">
        <v>228</v>
      </c>
      <c r="D4" s="16">
        <v>32</v>
      </c>
      <c r="E4" s="17">
        <f>IF(D4&lt;&gt;"",IF(ISNUMBER(D4),MAX(1000/TSE1*(TSE1-D4+MIN(D:D)),1),0),"")</f>
        <v>1000</v>
      </c>
      <c r="F4" s="18">
        <f>IF(E4&lt;&gt;"",RANK(E4,E:E),"")</f>
        <v>1</v>
      </c>
      <c r="G4" s="16">
        <v>50</v>
      </c>
      <c r="H4" s="17">
        <f t="shared" si="0"/>
        <v>920.6349206349206</v>
      </c>
      <c r="I4" s="18">
        <f>IF(H4&lt;&gt;"",RANK(H4,H:H),"")</f>
        <v>4</v>
      </c>
      <c r="J4" s="17">
        <f t="shared" si="1"/>
        <v>1920.6349206349205</v>
      </c>
      <c r="K4" s="18">
        <f>IF(J4&lt;&gt;"",RANK(J4,J:J),"")</f>
        <v>2</v>
      </c>
      <c r="L4" s="23"/>
      <c r="M4" s="17"/>
      <c r="N4" s="18"/>
      <c r="O4" s="17">
        <f t="shared" si="2"/>
      </c>
      <c r="P4" s="18">
        <f>IF(O4&lt;&gt;"",RANK(O4,O:O),"")</f>
      </c>
      <c r="Q4" s="16"/>
      <c r="R4" s="17"/>
      <c r="S4" s="18"/>
      <c r="T4" s="17"/>
      <c r="U4" s="18"/>
      <c r="V4" s="47"/>
    </row>
    <row r="5" spans="1:22" ht="27.75" customHeight="1">
      <c r="A5" s="81">
        <v>3</v>
      </c>
      <c r="B5" s="36" t="s">
        <v>193</v>
      </c>
      <c r="C5" s="94" t="s">
        <v>46</v>
      </c>
      <c r="D5" s="16">
        <v>100</v>
      </c>
      <c r="E5" s="17">
        <f>IF(D5&lt;&gt;"",IF(ISNUMBER(D5),MAX(1000/TSE1*(TSE1-D5+MIN(D:D)),1),0),"")</f>
        <v>919.047619047619</v>
      </c>
      <c r="F5" s="18">
        <f>IF(E5&lt;&gt;"",RANK(E5,E:E),"")</f>
        <v>3</v>
      </c>
      <c r="G5" s="16">
        <v>0</v>
      </c>
      <c r="H5" s="17">
        <f t="shared" si="0"/>
        <v>1000</v>
      </c>
      <c r="I5" s="18">
        <f>IF(H5&lt;&gt;"",RANK(H5,H:H),"")</f>
        <v>1</v>
      </c>
      <c r="J5" s="17">
        <f t="shared" si="1"/>
        <v>1919.047619047619</v>
      </c>
      <c r="K5" s="18">
        <f>IF(J5&lt;&gt;"",RANK(J5,J:J),"")</f>
        <v>3</v>
      </c>
      <c r="L5" s="16"/>
      <c r="M5" s="17"/>
      <c r="N5" s="18"/>
      <c r="O5" s="17">
        <f t="shared" si="2"/>
      </c>
      <c r="P5" s="18">
        <f>IF(O5&lt;&gt;"",RANK(O5,O:O),"")</f>
      </c>
      <c r="Q5" s="16"/>
      <c r="R5" s="17"/>
      <c r="S5" s="18"/>
      <c r="T5" s="17"/>
      <c r="U5" s="18"/>
      <c r="V5" s="86"/>
    </row>
    <row r="6" spans="1:22" ht="27.75" customHeight="1">
      <c r="A6" s="81">
        <v>4</v>
      </c>
      <c r="B6" s="40" t="s">
        <v>189</v>
      </c>
      <c r="C6" s="41" t="s">
        <v>172</v>
      </c>
      <c r="D6" s="16">
        <v>115</v>
      </c>
      <c r="E6" s="17">
        <f>IF(D6&lt;&gt;"",IF(ISNUMBER(D6),MAX(1000/TSE1*(TSE1-D6+MIN(D:D)),1),0),"")</f>
        <v>901.1904761904761</v>
      </c>
      <c r="F6" s="18">
        <f>IF(E6&lt;&gt;"",RANK(E6,E:E),"")</f>
        <v>4</v>
      </c>
      <c r="G6" s="16">
        <v>0</v>
      </c>
      <c r="H6" s="17">
        <f t="shared" si="0"/>
        <v>1000</v>
      </c>
      <c r="I6" s="18">
        <f>IF(H6&lt;&gt;"",RANK(H6,H:H),"")</f>
        <v>1</v>
      </c>
      <c r="J6" s="17">
        <f t="shared" si="1"/>
        <v>1901.1904761904761</v>
      </c>
      <c r="K6" s="18">
        <f>IF(J6&lt;&gt;"",RANK(J6,J:J),"")</f>
        <v>4</v>
      </c>
      <c r="L6" s="16"/>
      <c r="M6" s="17"/>
      <c r="N6" s="18"/>
      <c r="O6" s="17">
        <f t="shared" si="2"/>
      </c>
      <c r="P6" s="18"/>
      <c r="Q6" s="16"/>
      <c r="R6" s="17"/>
      <c r="S6" s="18"/>
      <c r="T6" s="17"/>
      <c r="U6" s="18"/>
      <c r="V6" s="44"/>
    </row>
    <row r="7" spans="1:22" ht="27.75" customHeight="1">
      <c r="A7" s="81">
        <v>5</v>
      </c>
      <c r="B7" s="36" t="s">
        <v>185</v>
      </c>
      <c r="C7" s="94" t="s">
        <v>172</v>
      </c>
      <c r="D7" s="16">
        <v>120</v>
      </c>
      <c r="E7" s="17">
        <f>IF(D7&lt;&gt;"",IF(ISNUMBER(D7),MAX(1000/TSE1*(TSE1-D7+MIN(D:D)),1),0),"")</f>
        <v>895.2380952380952</v>
      </c>
      <c r="F7" s="18">
        <f>IF(E7&lt;&gt;"",RANK(E7,E:E),"")</f>
        <v>5</v>
      </c>
      <c r="G7" s="37">
        <v>50</v>
      </c>
      <c r="H7" s="17">
        <f t="shared" si="0"/>
        <v>920.6349206349206</v>
      </c>
      <c r="I7" s="18">
        <f>IF(H7&lt;&gt;"",RANK(H7,H:H),"")</f>
        <v>4</v>
      </c>
      <c r="J7" s="17">
        <f t="shared" si="1"/>
        <v>1815.873015873016</v>
      </c>
      <c r="K7" s="18">
        <f>IF(J7&lt;&gt;"",RANK(J7,J:J),"")</f>
        <v>5</v>
      </c>
      <c r="L7" s="16"/>
      <c r="M7" s="17"/>
      <c r="N7" s="18"/>
      <c r="O7" s="17">
        <f t="shared" si="2"/>
      </c>
      <c r="P7" s="18"/>
      <c r="Q7" s="16"/>
      <c r="R7" s="17"/>
      <c r="S7" s="18"/>
      <c r="T7" s="17"/>
      <c r="U7" s="18"/>
      <c r="V7" s="86"/>
    </row>
    <row r="8" spans="1:22" ht="27.75" customHeight="1">
      <c r="A8" s="81">
        <v>6</v>
      </c>
      <c r="B8" s="69" t="s">
        <v>60</v>
      </c>
      <c r="C8" s="94" t="s">
        <v>46</v>
      </c>
      <c r="D8" s="16">
        <v>172</v>
      </c>
      <c r="E8" s="17">
        <f>IF(D8&lt;&gt;"",IF(ISNUMBER(D8),MAX(1000/TSE1*(TSE1-D8+MIN(D:D)),1),0),"")</f>
        <v>833.3333333333334</v>
      </c>
      <c r="F8" s="18">
        <f>IF(E8&lt;&gt;"",RANK(E8,E:E),"")</f>
        <v>6</v>
      </c>
      <c r="G8" s="16">
        <v>146</v>
      </c>
      <c r="H8" s="17">
        <f t="shared" si="0"/>
        <v>768.2539682539682</v>
      </c>
      <c r="I8" s="18">
        <f>IF(H8&lt;&gt;"",RANK(H8,H:H),"")</f>
        <v>8</v>
      </c>
      <c r="J8" s="17">
        <f t="shared" si="1"/>
        <v>1601.5873015873017</v>
      </c>
      <c r="K8" s="18">
        <f>IF(J8&lt;&gt;"",RANK(J8,J:J),"")</f>
        <v>6</v>
      </c>
      <c r="L8" s="16"/>
      <c r="M8" s="17"/>
      <c r="N8" s="18"/>
      <c r="O8" s="17">
        <f t="shared" si="2"/>
      </c>
      <c r="P8" s="18">
        <f>IF(O8&lt;&gt;"",RANK(O8,O:O),"")</f>
      </c>
      <c r="Q8" s="19"/>
      <c r="R8" s="19"/>
      <c r="S8" s="19"/>
      <c r="T8" s="19"/>
      <c r="U8" s="19"/>
      <c r="V8" s="47"/>
    </row>
    <row r="9" spans="1:22" ht="27.75" customHeight="1">
      <c r="A9" s="81">
        <v>7</v>
      </c>
      <c r="B9" s="36" t="s">
        <v>190</v>
      </c>
      <c r="C9" s="94" t="s">
        <v>191</v>
      </c>
      <c r="D9" s="16">
        <v>418</v>
      </c>
      <c r="E9" s="17">
        <f>IF(D9&lt;&gt;"",IF(ISNUMBER(D9),MAX(1000/TSE1*(TSE1-D9+MIN(D:D)),1),0),"")</f>
        <v>540.4761904761905</v>
      </c>
      <c r="F9" s="18">
        <f>IF(E9&lt;&gt;"",RANK(E9,E:E),"")</f>
        <v>7</v>
      </c>
      <c r="G9" s="16">
        <v>80</v>
      </c>
      <c r="H9" s="17">
        <f t="shared" si="0"/>
        <v>873.015873015873</v>
      </c>
      <c r="I9" s="18">
        <f>IF(H9&lt;&gt;"",RANK(H9,H:H),"")</f>
        <v>6</v>
      </c>
      <c r="J9" s="17">
        <f t="shared" si="1"/>
        <v>1413.4920634920636</v>
      </c>
      <c r="K9" s="18">
        <f>IF(J9&lt;&gt;"",RANK(J9,J:J),"")</f>
        <v>7</v>
      </c>
      <c r="L9" s="16"/>
      <c r="M9" s="17"/>
      <c r="N9" s="18"/>
      <c r="O9" s="17">
        <f t="shared" si="2"/>
      </c>
      <c r="P9" s="18">
        <f>IF(O9&lt;&gt;"",RANK(O9,O:O),"")</f>
      </c>
      <c r="R9" s="19"/>
      <c r="S9" s="19"/>
      <c r="T9" s="19"/>
      <c r="U9" s="19"/>
      <c r="V9" s="47"/>
    </row>
    <row r="10" spans="1:22" ht="27" customHeight="1">
      <c r="A10" s="81">
        <v>8</v>
      </c>
      <c r="B10" s="69" t="s">
        <v>186</v>
      </c>
      <c r="C10" s="94" t="s">
        <v>63</v>
      </c>
      <c r="D10" s="16">
        <v>640</v>
      </c>
      <c r="E10" s="17">
        <f>IF(D10&lt;&gt;"",IF(ISNUMBER(D10),MAX(1000/TSE1*(TSE1-D10+MIN(D:D)),1),0),"")</f>
        <v>276.1904761904762</v>
      </c>
      <c r="F10" s="18">
        <f>IF(E10&lt;&gt;"",RANK(E10,E:E),"")</f>
        <v>8</v>
      </c>
      <c r="G10" s="16">
        <v>145</v>
      </c>
      <c r="H10" s="17">
        <f t="shared" si="0"/>
        <v>769.8412698412699</v>
      </c>
      <c r="I10" s="18">
        <f>IF(H10&lt;&gt;"",RANK(H10,H:H),"")</f>
        <v>7</v>
      </c>
      <c r="J10" s="17">
        <f t="shared" si="1"/>
        <v>1046.031746031746</v>
      </c>
      <c r="K10" s="18">
        <f>IF(J10&lt;&gt;"",RANK(J10,J:J),"")</f>
        <v>8</v>
      </c>
      <c r="L10" s="16"/>
      <c r="M10" s="17"/>
      <c r="N10" s="18"/>
      <c r="O10" s="17"/>
      <c r="P10" s="18"/>
      <c r="Q10" s="16"/>
      <c r="R10" s="17"/>
      <c r="S10" s="18"/>
      <c r="T10" s="17"/>
      <c r="U10" s="18"/>
      <c r="V10" s="86"/>
    </row>
    <row r="11" spans="1:22" ht="25.5">
      <c r="A11" s="81">
        <v>9</v>
      </c>
      <c r="B11" s="36" t="s">
        <v>187</v>
      </c>
      <c r="C11" s="94" t="s">
        <v>61</v>
      </c>
      <c r="D11" s="16">
        <v>655</v>
      </c>
      <c r="E11" s="17">
        <f>IF(D11&lt;&gt;"",IF(ISNUMBER(D11),MAX(1000/TSE1*(TSE1-D11+MIN(D:D)),1),0),"")</f>
        <v>258.3333333333333</v>
      </c>
      <c r="F11" s="18">
        <f>IF(E11&lt;&gt;"",RANK(E11,E:E),"")</f>
        <v>9</v>
      </c>
      <c r="G11" s="16">
        <v>295</v>
      </c>
      <c r="H11" s="17">
        <f t="shared" si="0"/>
        <v>531.7460317460318</v>
      </c>
      <c r="I11" s="18">
        <f>IF(H11&lt;&gt;"",RANK(H11,H:H),"")</f>
        <v>9</v>
      </c>
      <c r="J11" s="17">
        <f t="shared" si="1"/>
        <v>790.0793650793651</v>
      </c>
      <c r="K11" s="18">
        <f>IF(J11&lt;&gt;"",RANK(J11,J:J),"")</f>
        <v>9</v>
      </c>
      <c r="L11" s="16"/>
      <c r="M11" s="17"/>
      <c r="N11" s="18"/>
      <c r="O11" s="17"/>
      <c r="P11" s="18"/>
      <c r="Q11" s="19"/>
      <c r="R11" s="19"/>
      <c r="S11" s="19"/>
      <c r="T11" s="19"/>
      <c r="U11" s="19"/>
      <c r="V11" s="47"/>
    </row>
    <row r="12" spans="1:22" ht="12.75">
      <c r="A12" s="81"/>
      <c r="B12" s="36"/>
      <c r="C12" s="94"/>
      <c r="D12" s="16"/>
      <c r="E12" s="17">
        <f>IF(D12&lt;&gt;"",IF(ISNUMBER(D12),MAX(1000/TSE1*(TSE1-D12+MIN(D:D)),1),0),"")</f>
      </c>
      <c r="F12" s="18"/>
      <c r="G12" s="16"/>
      <c r="H12" s="17"/>
      <c r="I12" s="18"/>
      <c r="J12" s="17"/>
      <c r="K12" s="18"/>
      <c r="L12" s="16"/>
      <c r="M12" s="17"/>
      <c r="N12" s="18"/>
      <c r="O12" s="17"/>
      <c r="P12" s="18"/>
      <c r="R12" s="19"/>
      <c r="S12" s="19"/>
      <c r="T12" s="19"/>
      <c r="U12" s="19"/>
      <c r="V12" s="47"/>
    </row>
  </sheetData>
  <sheetProtection/>
  <mergeCells count="5">
    <mergeCell ref="A1:A2"/>
    <mergeCell ref="C1:C2"/>
    <mergeCell ref="B1:B2"/>
    <mergeCell ref="D1:F1"/>
    <mergeCell ref="V1:V2"/>
  </mergeCells>
  <printOptions gridLines="1" horizontalCentered="1"/>
  <pageMargins left="0.4724409448818898" right="0.4724409448818898" top="0.7480314960629921" bottom="0.3937007874015748" header="0.35433070866141736" footer="0"/>
  <pageSetup fitToHeight="2" horizontalDpi="300" verticalDpi="300" orientation="landscape" paperSize="9" scale="80" r:id="rId1"/>
  <headerFooter alignWithMargins="0">
    <oddHeader>&amp;CV Ogólnopolska MnO "O Złoty Liść Jesieni"
Kategoria 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9"/>
  <sheetViews>
    <sheetView view="pageLayout" zoomScale="87" zoomScalePageLayoutView="87" workbookViewId="0" topLeftCell="A1">
      <selection activeCell="C5" sqref="C5"/>
    </sheetView>
  </sheetViews>
  <sheetFormatPr defaultColWidth="9.00390625" defaultRowHeight="12.75"/>
  <cols>
    <col min="1" max="1" width="4.00390625" style="3" customWidth="1"/>
    <col min="2" max="2" width="21.25390625" style="8" customWidth="1"/>
    <col min="3" max="3" width="21.75390625" style="7" customWidth="1"/>
    <col min="4" max="4" width="5.375" style="4" customWidth="1"/>
    <col min="5" max="5" width="8.375" style="5" customWidth="1"/>
    <col min="6" max="6" width="3.625" style="3" customWidth="1"/>
    <col min="7" max="7" width="4.875" style="4" customWidth="1"/>
    <col min="8" max="8" width="8.875" style="5" customWidth="1"/>
    <col min="9" max="9" width="3.625" style="3" customWidth="1"/>
    <col min="10" max="10" width="8.625" style="5" customWidth="1"/>
    <col min="11" max="11" width="3.625" style="3" customWidth="1"/>
    <col min="12" max="12" width="5.00390625" style="4" hidden="1" customWidth="1"/>
    <col min="13" max="13" width="8.875" style="5" hidden="1" customWidth="1"/>
    <col min="14" max="14" width="3.625" style="3" hidden="1" customWidth="1"/>
    <col min="15" max="15" width="9.25390625" style="5" hidden="1" customWidth="1"/>
    <col min="16" max="16" width="4.625" style="3" hidden="1" customWidth="1"/>
    <col min="17" max="17" width="0.12890625" style="4" hidden="1" customWidth="1"/>
    <col min="18" max="18" width="8.25390625" style="5" hidden="1" customWidth="1"/>
    <col min="19" max="19" width="3.75390625" style="3" hidden="1" customWidth="1"/>
    <col min="20" max="20" width="9.00390625" style="5" hidden="1" customWidth="1"/>
    <col min="21" max="21" width="4.125" style="3" hidden="1" customWidth="1"/>
    <col min="22" max="16384" width="9.125" style="6" customWidth="1"/>
  </cols>
  <sheetData>
    <row r="1" spans="1:21" s="21" customFormat="1" ht="20.25" customHeight="1">
      <c r="A1" s="148" t="s">
        <v>0</v>
      </c>
      <c r="B1" s="135" t="s">
        <v>19</v>
      </c>
      <c r="C1" s="135" t="s">
        <v>2</v>
      </c>
      <c r="D1" s="11" t="s">
        <v>9</v>
      </c>
      <c r="E1" s="11"/>
      <c r="F1" s="11"/>
      <c r="G1" s="11" t="s">
        <v>10</v>
      </c>
      <c r="H1" s="11"/>
      <c r="I1" s="11"/>
      <c r="J1" s="11" t="s">
        <v>14</v>
      </c>
      <c r="K1" s="11"/>
      <c r="L1" s="11" t="s">
        <v>12</v>
      </c>
      <c r="M1" s="11"/>
      <c r="N1" s="11"/>
      <c r="O1" s="11" t="s">
        <v>15</v>
      </c>
      <c r="P1" s="11"/>
      <c r="Q1" s="89" t="s">
        <v>11</v>
      </c>
      <c r="R1" s="90"/>
      <c r="S1" s="90"/>
      <c r="T1" s="90" t="s">
        <v>16</v>
      </c>
      <c r="U1" s="90"/>
    </row>
    <row r="2" spans="1:21" s="20" customFormat="1" ht="54" customHeight="1">
      <c r="A2" s="149"/>
      <c r="B2" s="149"/>
      <c r="C2" s="149"/>
      <c r="D2" s="26" t="s">
        <v>17</v>
      </c>
      <c r="E2" s="27" t="s">
        <v>24</v>
      </c>
      <c r="F2" s="26" t="s">
        <v>13</v>
      </c>
      <c r="G2" s="26" t="s">
        <v>17</v>
      </c>
      <c r="H2" s="27" t="s">
        <v>24</v>
      </c>
      <c r="I2" s="26" t="s">
        <v>13</v>
      </c>
      <c r="J2" s="27" t="s">
        <v>24</v>
      </c>
      <c r="K2" s="26" t="s">
        <v>13</v>
      </c>
      <c r="L2" s="26" t="s">
        <v>17</v>
      </c>
      <c r="M2" s="27" t="s">
        <v>24</v>
      </c>
      <c r="N2" s="26" t="s">
        <v>13</v>
      </c>
      <c r="O2" s="27" t="s">
        <v>24</v>
      </c>
      <c r="P2" s="26" t="s">
        <v>13</v>
      </c>
      <c r="Q2" s="91" t="s">
        <v>17</v>
      </c>
      <c r="R2" s="92" t="s">
        <v>18</v>
      </c>
      <c r="S2" s="93" t="s">
        <v>13</v>
      </c>
      <c r="T2" s="92" t="s">
        <v>18</v>
      </c>
      <c r="U2" s="93" t="s">
        <v>13</v>
      </c>
    </row>
    <row r="3" spans="1:21" ht="25.5" customHeight="1">
      <c r="A3" s="81">
        <v>1</v>
      </c>
      <c r="B3" s="72" t="s">
        <v>202</v>
      </c>
      <c r="C3" s="73" t="s">
        <v>104</v>
      </c>
      <c r="D3" s="112">
        <v>11</v>
      </c>
      <c r="E3" s="113">
        <f>IF(OR(D3="nkl",D3="abs")=TRUE,0,IF(1000*(('[1]Stałe'!$D$2+MIN($D$3:$D$6)-D3)/'[1]Stałe'!$D$2)&lt;1,1,1000*(('[1]Stałe'!$D$2+MIN($D$3:$D$6)-D3)/'[1]Stałe'!$D$2)))</f>
        <v>1000</v>
      </c>
      <c r="F3" s="114">
        <f>IF(E3&lt;&gt;"",RANK(E3,E$1:E$65512),"")</f>
        <v>1</v>
      </c>
      <c r="G3" s="121">
        <v>56</v>
      </c>
      <c r="H3" s="113">
        <f>IF(OR(G3="nkl",G3="abs")=TRUE,0,IF(1000*(('[1]Stałe'!$D$3+MIN($G$3:$G$6)-G3)/'[1]Stałe'!$D$3)&lt;1,1,1000*(('[1]Stałe'!$D$3+MIN($G$3:$G$6)-G3)/'[1]Stałe'!$D$3)))</f>
        <v>1000</v>
      </c>
      <c r="I3" s="114">
        <f>IF(H3&lt;&gt;"",RANK(H3,H$1:H$65512),"")</f>
        <v>1</v>
      </c>
      <c r="J3" s="113">
        <f>SUM(E3,H3)</f>
        <v>2000</v>
      </c>
      <c r="K3" s="114">
        <f>IF(J3&lt;&gt;"",RANK(J3,J$1:J$65512),"")</f>
        <v>1</v>
      </c>
      <c r="L3" s="115">
        <v>31</v>
      </c>
      <c r="M3" s="113">
        <f>IF(OR(L3="nkl",L3="abs")=TRUE,0,IF(1000*(('[1]Stałe'!$D$4+MIN($L$3:$L$6)-L3)/'[1]Stałe'!$D$4)&lt;1,1,1000*(('[1]Stałe'!$D$4+MIN($L$3:$L$6)-L3)/'[1]Stałe'!$D$4)))</f>
        <v>1000</v>
      </c>
      <c r="N3" s="114">
        <f>IF(M3&lt;&gt;"",RANK(M3,M$1:M$65512),"")</f>
        <v>1</v>
      </c>
      <c r="O3" s="115">
        <f>SUM(J3,M3)</f>
        <v>3000</v>
      </c>
      <c r="P3" s="114">
        <f>IF(O3&lt;&gt;"",RANK(O3,O$1:O$65512),"")</f>
        <v>1</v>
      </c>
      <c r="Q3" s="74"/>
      <c r="R3" s="15"/>
      <c r="S3" s="12">
        <f>IF(R3&lt;&gt;"",RANK(R3,R:R),"")</f>
      </c>
      <c r="T3" s="15">
        <f>IF(R3&lt;&gt;"",O3+R3,"")</f>
      </c>
      <c r="U3" s="12">
        <f>IF(T3&lt;&gt;"",RANK(T3,T:T),"")</f>
      </c>
    </row>
    <row r="4" spans="1:21" ht="25.5" customHeight="1">
      <c r="A4" s="81">
        <v>2</v>
      </c>
      <c r="B4" s="13" t="s">
        <v>203</v>
      </c>
      <c r="C4" s="78" t="s">
        <v>204</v>
      </c>
      <c r="D4" s="116">
        <v>27</v>
      </c>
      <c r="E4" s="113">
        <f>IF(OR(D4="nkl",D4="abs")=TRUE,0,IF(1000*(('[1]Stałe'!$D$2+MIN($D$3:$D$6)-D4)/'[1]Stałe'!$D$2)&lt;1,1,1000*(('[1]Stałe'!$D$2+MIN($D$3:$D$6)-D4)/'[1]Stałe'!$D$2)))</f>
        <v>974.6031746031746</v>
      </c>
      <c r="F4" s="117">
        <f>IF(E4&lt;&gt;"",RANK(E4,E$1:E$65512),"")</f>
        <v>2</v>
      </c>
      <c r="G4" s="116">
        <v>81</v>
      </c>
      <c r="H4" s="113">
        <f>IF(OR(G4="nkl",G4="abs")=TRUE,0,IF(1000*(('[1]Stałe'!$D$3+MIN($G$3:$G$6)-G4)/'[1]Stałe'!$D$3)&lt;1,1,1000*(('[1]Stałe'!$D$3+MIN($G$3:$G$6)-G4)/'[1]Stałe'!$D$3)))</f>
        <v>972.2222222222222</v>
      </c>
      <c r="I4" s="117">
        <f>IF(H4&lt;&gt;"",RANK(H4,H$1:H$65512),"")</f>
        <v>2</v>
      </c>
      <c r="J4" s="118">
        <f>SUM(E4,H4)</f>
        <v>1946.8253968253966</v>
      </c>
      <c r="K4" s="117">
        <f>IF(J4&lt;&gt;"",RANK(J4,J$1:J$65512),"")</f>
        <v>2</v>
      </c>
      <c r="L4" s="117">
        <v>65</v>
      </c>
      <c r="M4" s="113">
        <f>IF(OR(L4="nkl",L4="abs")=TRUE,0,IF(1000*(('[1]Stałe'!$D$4+MIN($L$3:$L$6)-L4)/'[1]Stałe'!$D$4)&lt;1,1,1000*(('[1]Stałe'!$D$4+MIN($L$3:$L$6)-L4)/'[1]Stałe'!$D$4)))</f>
        <v>962.2222222222222</v>
      </c>
      <c r="N4" s="117">
        <f>IF(M4&lt;&gt;"",RANK(M4,M$1:M$65512),"")</f>
        <v>2</v>
      </c>
      <c r="O4" s="119">
        <f>SUM(J4,M4)</f>
        <v>2909.047619047619</v>
      </c>
      <c r="P4" s="117">
        <f>IF(O4&lt;&gt;"",RANK(O4,O$1:O$65512),"")</f>
        <v>2</v>
      </c>
      <c r="Q4" s="74"/>
      <c r="R4" s="15"/>
      <c r="S4" s="12">
        <f>IF(R4&lt;&gt;"",RANK(R4,R:R),"")</f>
      </c>
      <c r="T4" s="15">
        <f>IF(R4&lt;&gt;"",O4+R4,"")</f>
      </c>
      <c r="U4" s="12">
        <f>IF(T4&lt;&gt;"",RANK(T4,T:T),"")</f>
      </c>
    </row>
    <row r="5" spans="1:21" ht="25.5">
      <c r="A5" s="81">
        <v>3</v>
      </c>
      <c r="B5" s="13" t="s">
        <v>205</v>
      </c>
      <c r="C5" s="78" t="s">
        <v>35</v>
      </c>
      <c r="D5" s="116">
        <v>36</v>
      </c>
      <c r="E5" s="113">
        <f>IF(OR(D5="nkl",D5="abs")=TRUE,0,IF(1000*(('[1]Stałe'!$D$2+MIN($D$3:$D$6)-D5)/'[1]Stałe'!$D$2)&lt;1,1,1000*(('[1]Stałe'!$D$2+MIN($D$3:$D$6)-D5)/'[1]Stałe'!$D$2)))</f>
        <v>960.3174603174604</v>
      </c>
      <c r="F5" s="117">
        <f>IF(E5&lt;&gt;"",RANK(E5,E$1:E$65512),"")</f>
        <v>3</v>
      </c>
      <c r="G5" s="116">
        <v>150</v>
      </c>
      <c r="H5" s="113">
        <f>IF(OR(G5="nkl",G5="abs")=TRUE,0,IF(1000*(('[1]Stałe'!$D$3+MIN($G$3:$G$6)-G5)/'[1]Stałe'!$D$3)&lt;1,1,1000*(('[1]Stałe'!$D$3+MIN($G$3:$G$6)-G5)/'[1]Stałe'!$D$3)))</f>
        <v>895.5555555555555</v>
      </c>
      <c r="I5" s="117">
        <f>IF(H5&lt;&gt;"",RANK(H5,H$1:H$65512),"")</f>
        <v>3</v>
      </c>
      <c r="J5" s="118">
        <f>SUM(E5,H5)</f>
        <v>1855.873015873016</v>
      </c>
      <c r="K5" s="117">
        <f>IF(J5&lt;&gt;"",RANK(J5,J$1:J$65512),"")</f>
        <v>3</v>
      </c>
      <c r="L5" s="120">
        <v>275</v>
      </c>
      <c r="M5" s="113">
        <f>IF(OR(L5="nkl",L5="abs")=TRUE,0,IF(1000*(('[1]Stałe'!$D$4+MIN($L$3:$L$6)-L5)/'[1]Stałe'!$D$4)&lt;1,1,1000*(('[1]Stałe'!$D$4+MIN($L$3:$L$6)-L5)/'[1]Stałe'!$D$4)))</f>
        <v>728.8888888888889</v>
      </c>
      <c r="N5" s="117">
        <f>IF(M5&lt;&gt;"",RANK(M5,M$1:M$65512),"")</f>
        <v>4</v>
      </c>
      <c r="O5" s="119">
        <f>SUM(J5,M5)</f>
        <v>2584.7619047619046</v>
      </c>
      <c r="P5" s="117">
        <f>IF(O5&lt;&gt;"",RANK(O5,O$1:O$65512),"")</f>
        <v>3</v>
      </c>
      <c r="Q5" s="14"/>
      <c r="R5" s="15"/>
      <c r="S5" s="12">
        <f>IF(R5&lt;&gt;"",RANK(R5,R:R),"")</f>
      </c>
      <c r="T5" s="15">
        <f>IF(R5&lt;&gt;"",O5+R5,"")</f>
      </c>
      <c r="U5" s="12">
        <f>IF(T5&lt;&gt;"",RANK(T5,T:T),"")</f>
      </c>
    </row>
    <row r="6" spans="1:21" ht="25.5">
      <c r="A6" s="81">
        <v>4</v>
      </c>
      <c r="B6" s="13" t="s">
        <v>201</v>
      </c>
      <c r="C6" s="78" t="s">
        <v>137</v>
      </c>
      <c r="D6" s="116">
        <v>310</v>
      </c>
      <c r="E6" s="113">
        <f>IF(OR(D6="nkl",D6="abs")=TRUE,0,IF(1000*(('[1]Stałe'!$D$2+MIN($D$3:$D$6)-D6)/'[1]Stałe'!$D$2)&lt;1,1,1000*(('[1]Stałe'!$D$2+MIN($D$3:$D$6)-D6)/'[1]Stałe'!$D$2)))</f>
        <v>525.3968253968254</v>
      </c>
      <c r="F6" s="117">
        <f>IF(E6&lt;&gt;"",RANK(E6,E$1:E$65512),"")</f>
        <v>5</v>
      </c>
      <c r="G6" s="116">
        <v>210</v>
      </c>
      <c r="H6" s="113">
        <f>IF(OR(G6="nkl",G6="abs")=TRUE,0,IF(1000*(('[1]Stałe'!$D$3+MIN($G$3:$G$6)-G6)/'[1]Stałe'!$D$3)&lt;1,1,1000*(('[1]Stałe'!$D$3+MIN($G$3:$G$6)-G6)/'[1]Stałe'!$D$3)))</f>
        <v>828.8888888888889</v>
      </c>
      <c r="I6" s="117">
        <f>IF(H6&lt;&gt;"",RANK(H6,H$1:H$65512),"")</f>
        <v>4</v>
      </c>
      <c r="J6" s="118">
        <f>SUM(E6,H6)</f>
        <v>1354.2857142857142</v>
      </c>
      <c r="K6" s="117">
        <f>IF(J6&lt;&gt;"",RANK(J6,J$1:J$65512),"")</f>
        <v>4</v>
      </c>
      <c r="L6" s="117">
        <v>112</v>
      </c>
      <c r="M6" s="113">
        <f>IF(OR(L6="nkl",L6="abs")=TRUE,0,IF(1000*(('[1]Stałe'!$D$4+MIN($L$3:$L$6)-L6)/'[1]Stałe'!$D$4)&lt;1,1,1000*(('[1]Stałe'!$D$4+MIN($L$3:$L$6)-L6)/'[1]Stałe'!$D$4)))</f>
        <v>910</v>
      </c>
      <c r="N6" s="117">
        <f>IF(M6&lt;&gt;"",RANK(M6,M$1:M$65512),"")</f>
        <v>3</v>
      </c>
      <c r="O6" s="119">
        <f>SUM(J6,M6)</f>
        <v>2264.285714285714</v>
      </c>
      <c r="P6" s="117">
        <f>IF(O6&lt;&gt;"",RANK(O6,O$1:O$65512),"")</f>
        <v>4</v>
      </c>
      <c r="Q6" s="6"/>
      <c r="R6" s="6"/>
      <c r="S6" s="6"/>
      <c r="T6" s="6"/>
      <c r="U6" s="6"/>
    </row>
    <row r="7" spans="1:16" ht="25.5">
      <c r="A7" s="81">
        <v>5</v>
      </c>
      <c r="B7" s="13" t="s">
        <v>206</v>
      </c>
      <c r="C7" s="78" t="s">
        <v>204</v>
      </c>
      <c r="D7" s="116">
        <v>206</v>
      </c>
      <c r="E7" s="113">
        <f>IF(OR(D7="nkl",D7="abs")=TRUE,0,IF(1000*(('[1]Stałe'!$D$2+MIN($D$3:$D$6)-D7)/'[1]Stałe'!$D$2)&lt;1,1,1000*(('[1]Stałe'!$D$2+MIN($D$3:$D$6)-D7)/'[1]Stałe'!$D$2)))</f>
        <v>690.4761904761905</v>
      </c>
      <c r="F7" s="117">
        <f>IF(E7&lt;&gt;"",RANK(E7,E$1:E$65512),"")</f>
        <v>4</v>
      </c>
      <c r="G7" s="120">
        <v>465</v>
      </c>
      <c r="H7" s="113">
        <f>IF(OR(G7="nkl",G7="abs")=TRUE,0,IF(1000*(('[1]Stałe'!$D$3+MIN($G$3:$G$6)-G7)/'[1]Stałe'!$D$3)&lt;1,1,1000*(('[1]Stałe'!$D$3+MIN($G$3:$G$6)-G7)/'[1]Stałe'!$D$3)))</f>
        <v>545.5555555555555</v>
      </c>
      <c r="I7" s="117">
        <f>IF(H7&lt;&gt;"",RANK(H7,H$1:H$65512),"")</f>
        <v>5</v>
      </c>
      <c r="J7" s="118">
        <f>SUM(E7,H7)</f>
        <v>1236.031746031746</v>
      </c>
      <c r="K7" s="117">
        <f>IF(J7&lt;&gt;"",RANK(J7,J$1:J$65512),"")</f>
        <v>5</v>
      </c>
      <c r="L7" s="120">
        <v>520</v>
      </c>
      <c r="M7" s="113">
        <f>IF(OR(L7="nkl",L7="abs")=TRUE,0,IF(1000*(('[1]Stałe'!$D$4+MIN($L$3:$L$6)-L7)/'[1]Stałe'!$D$4)&lt;1,1,1000*(('[1]Stałe'!$D$4+MIN($L$3:$L$6)-L7)/'[1]Stałe'!$D$4)))</f>
        <v>456.6666666666667</v>
      </c>
      <c r="N7" s="117">
        <f>IF(M7&lt;&gt;"",RANK(M7,M$1:M$65512),"")</f>
        <v>5</v>
      </c>
      <c r="O7" s="119">
        <f>SUM(J7,M7)</f>
        <v>1692.6984126984128</v>
      </c>
      <c r="P7" s="117">
        <f>IF(O7&lt;&gt;"",RANK(O7,O$1:O$65512),"")</f>
        <v>5</v>
      </c>
    </row>
    <row r="8" spans="1:21" ht="12.75">
      <c r="A8" s="4"/>
      <c r="B8" s="5"/>
      <c r="C8" s="3"/>
      <c r="D8" s="5"/>
      <c r="E8" s="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4"/>
      <c r="B9" s="5"/>
      <c r="C9" s="3"/>
      <c r="D9" s="5"/>
      <c r="E9" s="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</sheetData>
  <sheetProtection/>
  <mergeCells count="3">
    <mergeCell ref="A1:A2"/>
    <mergeCell ref="B1:B2"/>
    <mergeCell ref="C1:C2"/>
  </mergeCells>
  <printOptions gridLines="1" horizontalCentered="1"/>
  <pageMargins left="0.4724409448818898" right="0.4724409448818898" top="0.7480314960629921" bottom="0.3937007874015748" header="0.35433070866141736" footer="0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Layout" workbookViewId="0" topLeftCell="A7">
      <selection activeCell="B25" sqref="B25"/>
    </sheetView>
  </sheetViews>
  <sheetFormatPr defaultColWidth="9.00390625" defaultRowHeight="12.75"/>
  <cols>
    <col min="1" max="1" width="4.125" style="0" customWidth="1"/>
    <col min="2" max="2" width="26.875" style="0" customWidth="1"/>
    <col min="3" max="3" width="31.125" style="71" customWidth="1"/>
    <col min="4" max="4" width="5.875" style="0" customWidth="1"/>
    <col min="5" max="5" width="11.00390625" style="0" bestFit="1" customWidth="1"/>
    <col min="6" max="6" width="3.625" style="0" customWidth="1"/>
    <col min="7" max="7" width="5.625" style="0" customWidth="1"/>
    <col min="8" max="8" width="8.875" style="0" bestFit="1" customWidth="1"/>
    <col min="9" max="9" width="3.625" style="0" customWidth="1"/>
    <col min="10" max="10" width="11.00390625" style="0" bestFit="1" customWidth="1"/>
    <col min="11" max="11" width="4.125" style="0" customWidth="1"/>
    <col min="12" max="12" width="11.875" style="0" hidden="1" customWidth="1"/>
  </cols>
  <sheetData>
    <row r="1" spans="1:12" ht="12.75">
      <c r="A1" s="148" t="s">
        <v>0</v>
      </c>
      <c r="B1" s="135" t="s">
        <v>19</v>
      </c>
      <c r="C1" s="135" t="s">
        <v>2</v>
      </c>
      <c r="D1" s="11" t="s">
        <v>9</v>
      </c>
      <c r="E1" s="11"/>
      <c r="F1" s="11"/>
      <c r="G1" s="11" t="s">
        <v>10</v>
      </c>
      <c r="H1" s="11"/>
      <c r="I1" s="11"/>
      <c r="J1" s="11" t="s">
        <v>14</v>
      </c>
      <c r="K1" s="11"/>
      <c r="L1" s="146" t="s">
        <v>37</v>
      </c>
    </row>
    <row r="2" spans="1:12" s="22" customFormat="1" ht="57.75" customHeight="1">
      <c r="A2" s="149"/>
      <c r="B2" s="149"/>
      <c r="C2" s="149"/>
      <c r="D2" s="26" t="s">
        <v>17</v>
      </c>
      <c r="E2" s="27" t="s">
        <v>18</v>
      </c>
      <c r="F2" s="26" t="s">
        <v>13</v>
      </c>
      <c r="G2" s="26" t="s">
        <v>17</v>
      </c>
      <c r="H2" s="27" t="s">
        <v>18</v>
      </c>
      <c r="I2" s="26" t="s">
        <v>13</v>
      </c>
      <c r="J2" s="27" t="s">
        <v>18</v>
      </c>
      <c r="K2" s="26" t="s">
        <v>13</v>
      </c>
      <c r="L2" s="147"/>
    </row>
    <row r="3" spans="1:13" ht="25.5" customHeight="1">
      <c r="A3" s="18">
        <v>1</v>
      </c>
      <c r="B3" s="29" t="s">
        <v>233</v>
      </c>
      <c r="C3" s="87" t="s">
        <v>143</v>
      </c>
      <c r="D3" s="10">
        <v>0</v>
      </c>
      <c r="E3" s="17">
        <f>IF(D3&lt;&gt;"",IF(ISNUMBER(D3),MAX(1000/TME1*(TME1-D3+MIN(D:D)),1),0),"")</f>
        <v>1000</v>
      </c>
      <c r="F3" s="18">
        <f>IF(E3&lt;&gt;"",RANK(E3,E:E),"")</f>
        <v>1</v>
      </c>
      <c r="G3" s="64">
        <v>0</v>
      </c>
      <c r="H3" s="17">
        <f>IF(G3&lt;&gt;"",IF(ISNUMBER(G3),MAX(1000/TME2*(TME2-G3+MIN(G:G)),1),0),"")</f>
        <v>1000.0000000000001</v>
      </c>
      <c r="I3" s="18">
        <f>IF(H3&lt;&gt;"",RANK(H3,H:H),"")</f>
        <v>1</v>
      </c>
      <c r="J3" s="17">
        <f aca="true" t="shared" si="0" ref="J3:J28">IF(H3&lt;&gt;"",E3+H3,"")</f>
        <v>2000</v>
      </c>
      <c r="K3" s="18">
        <f>IF(J3&lt;&gt;"",RANK(J3,J:J),"")</f>
        <v>1</v>
      </c>
      <c r="L3" s="44" t="s">
        <v>66</v>
      </c>
      <c r="M3" s="85"/>
    </row>
    <row r="4" spans="1:13" ht="26.25" customHeight="1">
      <c r="A4" s="18">
        <v>1</v>
      </c>
      <c r="B4" s="123" t="s">
        <v>144</v>
      </c>
      <c r="C4" s="30" t="s">
        <v>145</v>
      </c>
      <c r="D4" s="45">
        <v>0</v>
      </c>
      <c r="E4" s="17">
        <f>IF(D4&lt;&gt;"",IF(ISNUMBER(D4),MAX(1000/TME1*(TME1-D4+MIN(D:D)),1),0),"")</f>
        <v>1000</v>
      </c>
      <c r="F4" s="18">
        <f>IF(E4&lt;&gt;"",RANK(E4,E:E),"")</f>
        <v>1</v>
      </c>
      <c r="G4" s="64">
        <v>0</v>
      </c>
      <c r="H4" s="17">
        <f>IF(G4&lt;&gt;"",IF(ISNUMBER(G4),MAX(1000/TME2*(TME2-G4+MIN(G:G)),1),0),"")</f>
        <v>1000.0000000000001</v>
      </c>
      <c r="I4" s="18">
        <f>IF(H4&lt;&gt;"",RANK(H4,H:H),"")</f>
        <v>1</v>
      </c>
      <c r="J4" s="17">
        <f t="shared" si="0"/>
        <v>2000</v>
      </c>
      <c r="K4" s="18">
        <f>IF(J4&lt;&gt;"",RANK(J4,J:J),"")</f>
        <v>1</v>
      </c>
      <c r="L4" s="47" t="s">
        <v>67</v>
      </c>
      <c r="M4" s="85"/>
    </row>
    <row r="5" spans="1:12" ht="25.5" customHeight="1">
      <c r="A5" s="18">
        <v>1</v>
      </c>
      <c r="B5" s="123" t="s">
        <v>180</v>
      </c>
      <c r="C5" s="87" t="s">
        <v>143</v>
      </c>
      <c r="D5" s="10">
        <v>0</v>
      </c>
      <c r="E5" s="17">
        <f>IF(D5&lt;&gt;"",IF(ISNUMBER(D5),MAX(1000/TME1*(TME1-D5+MIN(D:D)),1),0),"")</f>
        <v>1000</v>
      </c>
      <c r="F5" s="18">
        <f>IF(E5&lt;&gt;"",RANK(E5,E:E),"")</f>
        <v>1</v>
      </c>
      <c r="G5" s="64">
        <v>0</v>
      </c>
      <c r="H5" s="17">
        <f>IF(G5&lt;&gt;"",IF(ISNUMBER(G5),MAX(1000/TME2*(TME2-G5+MIN(G:G)),1),0),"")</f>
        <v>1000.0000000000001</v>
      </c>
      <c r="I5" s="18">
        <f>IF(H5&lt;&gt;"",RANK(H5,H:H),"")</f>
        <v>1</v>
      </c>
      <c r="J5" s="17">
        <f t="shared" si="0"/>
        <v>2000</v>
      </c>
      <c r="K5" s="18">
        <f>IF(J5&lt;&gt;"",RANK(J5,J:J),"")</f>
        <v>1</v>
      </c>
      <c r="L5" s="86"/>
    </row>
    <row r="6" spans="1:12" ht="28.5" customHeight="1">
      <c r="A6" s="18">
        <v>1</v>
      </c>
      <c r="B6" s="125" t="s">
        <v>147</v>
      </c>
      <c r="C6" s="94" t="s">
        <v>46</v>
      </c>
      <c r="D6" s="30">
        <v>0</v>
      </c>
      <c r="E6" s="17">
        <f>IF(D6&lt;&gt;"",IF(ISNUMBER(D6),MAX(1000/TME1*(TME1-D6+MIN(D:D)),1),0),"")</f>
        <v>1000</v>
      </c>
      <c r="F6" s="18">
        <f>IF(E6&lt;&gt;"",RANK(E6,E:E),"")</f>
        <v>1</v>
      </c>
      <c r="G6" s="64">
        <v>0</v>
      </c>
      <c r="H6" s="17">
        <f>IF(G6&lt;&gt;"",IF(ISNUMBER(G6),MAX(1000/TME2*(TME2-G6+MIN(G:G)),1),0),"")</f>
        <v>1000.0000000000001</v>
      </c>
      <c r="I6" s="18">
        <f>IF(H6&lt;&gt;"",RANK(H6,H:H),"")</f>
        <v>1</v>
      </c>
      <c r="J6" s="17">
        <f t="shared" si="0"/>
        <v>2000</v>
      </c>
      <c r="K6" s="18">
        <f>IF(J6&lt;&gt;"",RANK(J6,J:J),"")</f>
        <v>1</v>
      </c>
      <c r="L6" s="47"/>
    </row>
    <row r="7" spans="1:12" ht="25.5" customHeight="1">
      <c r="A7" s="18">
        <v>1</v>
      </c>
      <c r="B7" s="124" t="s">
        <v>146</v>
      </c>
      <c r="C7" s="94" t="s">
        <v>46</v>
      </c>
      <c r="D7" s="30">
        <v>0</v>
      </c>
      <c r="E7" s="17">
        <f>IF(D7&lt;&gt;"",IF(ISNUMBER(D7),MAX(1000/TME1*(TME1-D7+MIN(D:D)),1),0),"")</f>
        <v>1000</v>
      </c>
      <c r="F7" s="18">
        <f>IF(E7&lt;&gt;"",RANK(E7,E:E),"")</f>
        <v>1</v>
      </c>
      <c r="G7" s="64">
        <v>0</v>
      </c>
      <c r="H7" s="17">
        <f>IF(G7&lt;&gt;"",IF(ISNUMBER(G7),MAX(1000/TME2*(TME2-G7+MIN(G:G)),1),0),"")</f>
        <v>1000.0000000000001</v>
      </c>
      <c r="I7" s="18">
        <f>IF(H7&lt;&gt;"",RANK(H7,H:H),"")</f>
        <v>1</v>
      </c>
      <c r="J7" s="17">
        <f t="shared" si="0"/>
        <v>2000</v>
      </c>
      <c r="K7" s="18">
        <v>1</v>
      </c>
      <c r="L7" s="44"/>
    </row>
    <row r="8" spans="1:12" ht="25.5">
      <c r="A8" s="18">
        <v>6</v>
      </c>
      <c r="B8" s="29" t="s">
        <v>234</v>
      </c>
      <c r="C8" s="30" t="s">
        <v>62</v>
      </c>
      <c r="D8" s="10">
        <v>30</v>
      </c>
      <c r="E8" s="17">
        <f>IF(D8&lt;&gt;"",IF(ISNUMBER(D8),MAX(1000/TME1*(TME1-D8+MIN(D:D)),1),0),"")</f>
        <v>952.3809523809523</v>
      </c>
      <c r="F8" s="18">
        <f>IF(E8&lt;&gt;"",RANK(E8,E:E),"")</f>
        <v>18</v>
      </c>
      <c r="G8" s="64">
        <v>25</v>
      </c>
      <c r="H8" s="17">
        <f>IF(G8&lt;&gt;"",IF(ISNUMBER(G8),MAX(1000/TME2*(TME2-G8+MIN(G:G)),1),0),"")</f>
        <v>974.7474747474748</v>
      </c>
      <c r="I8" s="18">
        <f>IF(H8&lt;&gt;"",RANK(H8,H:H),"")</f>
        <v>6</v>
      </c>
      <c r="J8" s="17">
        <f t="shared" si="0"/>
        <v>1927.1284271284271</v>
      </c>
      <c r="K8" s="18">
        <v>6</v>
      </c>
      <c r="L8" s="47"/>
    </row>
    <row r="9" spans="1:12" ht="12.75">
      <c r="A9" s="18">
        <v>7</v>
      </c>
      <c r="B9" s="125" t="s">
        <v>148</v>
      </c>
      <c r="C9" s="87" t="s">
        <v>137</v>
      </c>
      <c r="D9" s="30">
        <v>0</v>
      </c>
      <c r="E9" s="17">
        <f>IF(D9&lt;&gt;"",IF(ISNUMBER(D9),MAX(1000/TME1*(TME1-D9+MIN(D:D)),1),0),"")</f>
        <v>1000</v>
      </c>
      <c r="F9" s="18">
        <f>IF(E9&lt;&gt;"",RANK(E9,E:E),"")</f>
        <v>1</v>
      </c>
      <c r="G9" s="64">
        <v>75</v>
      </c>
      <c r="H9" s="17">
        <f>IF(G9&lt;&gt;"",IF(ISNUMBER(G9),MAX(1000/TME2*(TME2-G9+MIN(G:G)),1),0),"")</f>
        <v>924.2424242424242</v>
      </c>
      <c r="I9" s="18">
        <f>IF(H9&lt;&gt;"",RANK(H9,H:H),"")</f>
        <v>7</v>
      </c>
      <c r="J9" s="17">
        <f t="shared" si="0"/>
        <v>1924.2424242424242</v>
      </c>
      <c r="K9" s="18">
        <f>IF(J9&lt;&gt;"",RANK(J9,J:J),"")</f>
        <v>7</v>
      </c>
      <c r="L9" s="47"/>
    </row>
    <row r="10" spans="1:12" ht="25.5">
      <c r="A10" s="18">
        <v>8</v>
      </c>
      <c r="B10" s="123" t="s">
        <v>149</v>
      </c>
      <c r="C10" s="87" t="s">
        <v>62</v>
      </c>
      <c r="D10" s="10">
        <v>0</v>
      </c>
      <c r="E10" s="17">
        <f>IF(D10&lt;&gt;"",IF(ISNUMBER(D10),MAX(1000/TME1*(TME1-D10+MIN(D:D)),1),0),"")</f>
        <v>1000</v>
      </c>
      <c r="F10" s="18">
        <f>IF(E10&lt;&gt;"",RANK(E10,E:E),"")</f>
        <v>1</v>
      </c>
      <c r="G10" s="64">
        <v>90</v>
      </c>
      <c r="H10" s="17">
        <f>IF(G10&lt;&gt;"",IF(ISNUMBER(G10),MAX(1000/TME2*(TME2-G10+MIN(G:G)),1),0),"")</f>
        <v>909.0909090909091</v>
      </c>
      <c r="I10" s="18">
        <f>IF(H10&lt;&gt;"",RANK(H10,H:H),"")</f>
        <v>8</v>
      </c>
      <c r="J10" s="17">
        <f t="shared" si="0"/>
        <v>1909.090909090909</v>
      </c>
      <c r="K10" s="18">
        <f>IF(J10&lt;&gt;"",RANK(J10,J:J),"")</f>
        <v>8</v>
      </c>
      <c r="L10" s="47"/>
    </row>
    <row r="11" spans="1:12" ht="25.5" customHeight="1">
      <c r="A11" s="18">
        <v>9</v>
      </c>
      <c r="B11" s="124" t="s">
        <v>179</v>
      </c>
      <c r="C11" s="87" t="s">
        <v>178</v>
      </c>
      <c r="D11" s="45">
        <v>120</v>
      </c>
      <c r="E11" s="17">
        <f>IF(D11&lt;&gt;"",IF(ISNUMBER(D11),MAX(1000/TME1*(TME1-D11+MIN(D:D)),1),0),"")</f>
        <v>809.5238095238095</v>
      </c>
      <c r="F11" s="18">
        <f>IF(E11&lt;&gt;"",RANK(E11,E:E),"")</f>
        <v>22</v>
      </c>
      <c r="G11" s="64">
        <v>425</v>
      </c>
      <c r="H11" s="17">
        <f>IF(G11&lt;&gt;"",IF(ISNUMBER(G11),MAX(1000/TME2*(TME2-G11+MIN(G:G)),1),0),"")</f>
        <v>570.7070707070708</v>
      </c>
      <c r="I11" s="18">
        <f>IF(H11&lt;&gt;"",RANK(H11,H:H),"")</f>
        <v>9</v>
      </c>
      <c r="J11" s="17">
        <f t="shared" si="0"/>
        <v>1380.2308802308803</v>
      </c>
      <c r="K11" s="18">
        <f>IF(J11&lt;&gt;"",RANK(J11,J:J),"")</f>
        <v>9</v>
      </c>
      <c r="L11" s="47"/>
    </row>
    <row r="12" spans="1:12" ht="25.5">
      <c r="A12" s="18">
        <v>10</v>
      </c>
      <c r="B12" s="44" t="s">
        <v>184</v>
      </c>
      <c r="C12" s="126" t="s">
        <v>178</v>
      </c>
      <c r="D12" s="10">
        <v>0</v>
      </c>
      <c r="E12" s="17">
        <f>IF(D12&lt;&gt;"",IF(ISNUMBER(D12),MAX(1000/TME1*(TME1-D12+MIN(D:D)),1),0),"")</f>
        <v>1000</v>
      </c>
      <c r="F12" s="18">
        <f>IF(E12&lt;&gt;"",RANK(E12,E:E),"")</f>
        <v>1</v>
      </c>
      <c r="G12" s="64">
        <v>807</v>
      </c>
      <c r="H12" s="17">
        <f>IF(G12&lt;&gt;"",IF(ISNUMBER(G12),MAX(1000/TME2*(TME2-G12+MIN(G:G)),1),0),"")</f>
        <v>184.84848484848487</v>
      </c>
      <c r="I12" s="18">
        <f>IF(H12&lt;&gt;"",RANK(H12,H:H),"")</f>
        <v>10</v>
      </c>
      <c r="J12" s="17">
        <f t="shared" si="0"/>
        <v>1184.848484848485</v>
      </c>
      <c r="K12" s="18">
        <f>IF(J12&lt;&gt;"",RANK(J12,J:J),"")</f>
        <v>10</v>
      </c>
      <c r="L12" s="47"/>
    </row>
    <row r="13" spans="1:12" ht="25.5">
      <c r="A13" s="18">
        <v>11</v>
      </c>
      <c r="B13" s="124" t="s">
        <v>171</v>
      </c>
      <c r="C13" s="87" t="s">
        <v>172</v>
      </c>
      <c r="D13" s="30">
        <v>0</v>
      </c>
      <c r="E13" s="17">
        <f>IF(D13&lt;&gt;"",IF(ISNUMBER(D13),MAX(1000/TME1*(TME1-D13+MIN(D:D)),1),0),"")</f>
        <v>1000</v>
      </c>
      <c r="F13" s="18">
        <f>IF(E13&lt;&gt;"",RANK(E13,E:E),"")</f>
        <v>1</v>
      </c>
      <c r="G13" s="64">
        <v>850</v>
      </c>
      <c r="H13" s="17">
        <f>IF(G13&lt;&gt;"",IF(ISNUMBER(G13),MAX(1000/TME2*(TME2-G13+MIN(G:G)),1),0),"")</f>
        <v>141.41414141414143</v>
      </c>
      <c r="I13" s="18">
        <f>IF(H13&lt;&gt;"",RANK(H13,H:H),"")</f>
        <v>11</v>
      </c>
      <c r="J13" s="17">
        <f t="shared" si="0"/>
        <v>1141.4141414141413</v>
      </c>
      <c r="K13" s="18">
        <v>11</v>
      </c>
      <c r="L13" s="47"/>
    </row>
    <row r="14" spans="1:12" ht="25.5">
      <c r="A14" s="18">
        <v>12</v>
      </c>
      <c r="B14" s="123" t="s">
        <v>173</v>
      </c>
      <c r="C14" s="87" t="s">
        <v>174</v>
      </c>
      <c r="D14" s="10">
        <v>0</v>
      </c>
      <c r="E14" s="17">
        <f>IF(D14&lt;&gt;"",IF(ISNUMBER(D14),MAX(1000/TME1*(TME1-D14+MIN(D:D)),1),0),"")</f>
        <v>1000</v>
      </c>
      <c r="F14" s="18">
        <f>IF(E14&lt;&gt;"",RANK(E14,E:E),"")</f>
        <v>1</v>
      </c>
      <c r="G14" s="64">
        <v>860</v>
      </c>
      <c r="H14" s="17">
        <f>IF(G14&lt;&gt;"",IF(ISNUMBER(G14),MAX(1000/TME2*(TME2-G14+MIN(G:G)),1),0),"")</f>
        <v>131.31313131313132</v>
      </c>
      <c r="I14" s="18">
        <f>IF(H14&lt;&gt;"",RANK(H14,H:H),"")</f>
        <v>12</v>
      </c>
      <c r="J14" s="17">
        <f t="shared" si="0"/>
        <v>1131.3131313131314</v>
      </c>
      <c r="K14" s="18">
        <v>12</v>
      </c>
      <c r="L14" s="47" t="s">
        <v>84</v>
      </c>
    </row>
    <row r="15" spans="1:12" ht="25.5">
      <c r="A15" s="18">
        <v>13</v>
      </c>
      <c r="B15" s="123" t="s">
        <v>177</v>
      </c>
      <c r="C15" s="87" t="s">
        <v>170</v>
      </c>
      <c r="D15" s="10">
        <v>0</v>
      </c>
      <c r="E15" s="17">
        <f>IF(D15&lt;&gt;"",IF(ISNUMBER(D15),MAX(1000/TME1*(TME1-D15+MIN(D:D)),1),0),"")</f>
        <v>1000</v>
      </c>
      <c r="F15" s="18">
        <f>IF(E15&lt;&gt;"",RANK(E15,E:E),"")</f>
        <v>1</v>
      </c>
      <c r="G15" s="64">
        <v>910</v>
      </c>
      <c r="H15" s="17">
        <f>IF(G15&lt;&gt;"",IF(ISNUMBER(G15),MAX(1000/TME2*(TME2-G15+MIN(G:G)),1),0),"")</f>
        <v>80.80808080808082</v>
      </c>
      <c r="I15" s="18">
        <f>IF(H15&lt;&gt;"",RANK(H15,H:H),"")</f>
        <v>14</v>
      </c>
      <c r="J15" s="17">
        <f t="shared" si="0"/>
        <v>1080.8080808080808</v>
      </c>
      <c r="K15" s="18">
        <f>IF(J15&lt;&gt;"",RANK(J15,J:J),"")</f>
        <v>13</v>
      </c>
      <c r="L15" s="47" t="s">
        <v>85</v>
      </c>
    </row>
    <row r="16" spans="1:12" ht="25.5">
      <c r="A16" s="18">
        <v>14</v>
      </c>
      <c r="B16" s="124" t="s">
        <v>131</v>
      </c>
      <c r="C16" s="88" t="s">
        <v>128</v>
      </c>
      <c r="D16" s="45">
        <v>0</v>
      </c>
      <c r="E16" s="17">
        <f>IF(D16&lt;&gt;"",IF(ISNUMBER(D16),MAX(1000/TME1*(TME1-D16+MIN(D:D)),1),0),"")</f>
        <v>1000</v>
      </c>
      <c r="F16" s="18">
        <f>IF(E16&lt;&gt;"",RANK(E16,E:E),"")</f>
        <v>1</v>
      </c>
      <c r="G16" s="64">
        <v>1080</v>
      </c>
      <c r="H16" s="17">
        <f>IF(G16&lt;&gt;"",IF(ISNUMBER(G16),MAX(1000/TME2*(TME2-G16+MIN(G:G)),1),0),"")</f>
        <v>1</v>
      </c>
      <c r="I16" s="18">
        <f>IF(H16&lt;&gt;"",RANK(H16,H:H),"")</f>
        <v>16</v>
      </c>
      <c r="J16" s="17">
        <f t="shared" si="0"/>
        <v>1001</v>
      </c>
      <c r="K16" s="18">
        <v>14</v>
      </c>
      <c r="L16" s="47"/>
    </row>
    <row r="17" spans="1:12" ht="12.75">
      <c r="A17" s="18">
        <f>K17</f>
        <v>14</v>
      </c>
      <c r="B17" s="123" t="s">
        <v>130</v>
      </c>
      <c r="C17" s="88" t="s">
        <v>129</v>
      </c>
      <c r="D17" s="30">
        <v>0</v>
      </c>
      <c r="E17" s="17">
        <f>IF(D17&lt;&gt;"",IF(ISNUMBER(D17),MAX(1000/TME1*(TME1-D17+MIN(D:D)),1),0),"")</f>
        <v>1000</v>
      </c>
      <c r="F17" s="18">
        <f>IF(E17&lt;&gt;"",RANK(E17,E:E),"")</f>
        <v>1</v>
      </c>
      <c r="G17" s="64">
        <v>1080</v>
      </c>
      <c r="H17" s="17">
        <f>IF(G17&lt;&gt;"",IF(ISNUMBER(G17),MAX(1000/TME2*(TME2-G17+MIN(G:G)),1),0),"")</f>
        <v>1</v>
      </c>
      <c r="I17" s="18">
        <f>IF(H17&lt;&gt;"",RANK(H17,H:H),"")</f>
        <v>16</v>
      </c>
      <c r="J17" s="17">
        <f t="shared" si="0"/>
        <v>1001</v>
      </c>
      <c r="K17" s="18">
        <f>IF(J17&lt;&gt;"",RANK(J17,J:J),"")</f>
        <v>14</v>
      </c>
      <c r="L17" s="47"/>
    </row>
    <row r="18" spans="1:12" ht="25.5">
      <c r="A18" s="18">
        <v>14</v>
      </c>
      <c r="B18" s="124" t="s">
        <v>181</v>
      </c>
      <c r="C18" s="87" t="s">
        <v>136</v>
      </c>
      <c r="D18" s="10">
        <v>0</v>
      </c>
      <c r="E18" s="17">
        <f>IF(D18&lt;&gt;"",IF(ISNUMBER(D18),MAX(1000/TME1*(TME1-D18+MIN(D:D)),1),0),"")</f>
        <v>1000</v>
      </c>
      <c r="F18" s="18">
        <f>IF(E18&lt;&gt;"",RANK(E18,E:E),"")</f>
        <v>1</v>
      </c>
      <c r="G18" s="64">
        <v>1115</v>
      </c>
      <c r="H18" s="17">
        <f>IF(G18&lt;&gt;"",IF(ISNUMBER(G18),MAX(1000/TME2*(TME2-G18+MIN(G:G)),1),0),"")</f>
        <v>1</v>
      </c>
      <c r="I18" s="18">
        <f>IF(H18&lt;&gt;"",RANK(H18,H:H),"")</f>
        <v>16</v>
      </c>
      <c r="J18" s="17">
        <f t="shared" si="0"/>
        <v>1001</v>
      </c>
      <c r="K18" s="18">
        <f>IF(J18&lt;&gt;"",RANK(J18,J:J),"")</f>
        <v>14</v>
      </c>
      <c r="L18" s="86"/>
    </row>
    <row r="19" spans="1:12" ht="25.5">
      <c r="A19" s="18">
        <v>14</v>
      </c>
      <c r="B19" s="125" t="s">
        <v>175</v>
      </c>
      <c r="C19" s="30" t="s">
        <v>62</v>
      </c>
      <c r="D19" s="30">
        <v>0</v>
      </c>
      <c r="E19" s="17">
        <f>IF(D19&lt;&gt;"",IF(ISNUMBER(D19),MAX(1000/TME1*(TME1-D19+MIN(D:D)),1),0),"")</f>
        <v>1000</v>
      </c>
      <c r="F19" s="18">
        <f>IF(E19&lt;&gt;"",RANK(E19,E:E),"")</f>
        <v>1</v>
      </c>
      <c r="G19" s="64">
        <v>1050</v>
      </c>
      <c r="H19" s="17">
        <f>IF(G19&lt;&gt;"",IF(ISNUMBER(G19),MAX(1000/TME2*(TME2-G19+MIN(G:G)),1),0),"")</f>
        <v>1</v>
      </c>
      <c r="I19" s="18">
        <f>IF(H19&lt;&gt;"",RANK(H19,H:H),"")</f>
        <v>16</v>
      </c>
      <c r="J19" s="17">
        <f t="shared" si="0"/>
        <v>1001</v>
      </c>
      <c r="K19" s="18">
        <f>IF(J19&lt;&gt;"",RANK(J19,J:J),"")</f>
        <v>14</v>
      </c>
      <c r="L19" s="47"/>
    </row>
    <row r="20" spans="1:12" ht="25.5" customHeight="1">
      <c r="A20" s="18">
        <v>18</v>
      </c>
      <c r="B20" s="124" t="s">
        <v>134</v>
      </c>
      <c r="C20" s="87" t="s">
        <v>133</v>
      </c>
      <c r="D20" s="45">
        <v>10</v>
      </c>
      <c r="E20" s="17">
        <f>IF(D20&lt;&gt;"",IF(ISNUMBER(D20),MAX(1000/TME1*(TME1-D20+MIN(D:D)),1),0),"")</f>
        <v>984.1269841269841</v>
      </c>
      <c r="F20" s="18">
        <f>IF(E20&lt;&gt;"",RANK(E20,E:E),"")</f>
        <v>16</v>
      </c>
      <c r="G20" s="64">
        <v>1000</v>
      </c>
      <c r="H20" s="17">
        <f>IF(G20&lt;&gt;"",IF(ISNUMBER(G20),MAX(1000/TME2*(TME2-G20+MIN(G:G)),1),0),"")</f>
        <v>1</v>
      </c>
      <c r="I20" s="18">
        <f>IF(H20&lt;&gt;"",RANK(H20,H:H),"")</f>
        <v>16</v>
      </c>
      <c r="J20" s="17">
        <f t="shared" si="0"/>
        <v>985.1269841269841</v>
      </c>
      <c r="K20" s="18">
        <f>IF(J20&lt;&gt;"",RANK(J20,J:J),"")</f>
        <v>18</v>
      </c>
      <c r="L20" s="47"/>
    </row>
    <row r="21" spans="1:11" ht="25.5">
      <c r="A21" s="18">
        <v>18</v>
      </c>
      <c r="B21" s="43" t="s">
        <v>232</v>
      </c>
      <c r="C21" s="87" t="s">
        <v>135</v>
      </c>
      <c r="D21" s="45">
        <v>10</v>
      </c>
      <c r="E21" s="17">
        <f>IF(D21&lt;&gt;"",IF(ISNUMBER(D21),MAX(1000/TME1*(TME1-D21+MIN(D:D)),1),0),"")</f>
        <v>984.1269841269841</v>
      </c>
      <c r="F21" s="18">
        <f>IF(E21&lt;&gt;"",RANK(E21,E:E),"")</f>
        <v>16</v>
      </c>
      <c r="G21" s="64">
        <v>1115</v>
      </c>
      <c r="H21" s="17">
        <f>IF(G21&lt;&gt;"",IF(ISNUMBER(G21),MAX(1000/TME2*(TME2-G21+MIN(G:G)),1),0),"")</f>
        <v>1</v>
      </c>
      <c r="I21" s="18">
        <f>IF(H21&lt;&gt;"",RANK(H21,H:H),"")</f>
        <v>16</v>
      </c>
      <c r="J21" s="17">
        <f t="shared" si="0"/>
        <v>985.1269841269841</v>
      </c>
      <c r="K21" s="18">
        <f>IF(J21&lt;&gt;"",RANK(J21,J:J),"")</f>
        <v>18</v>
      </c>
    </row>
    <row r="22" spans="1:11" ht="25.5">
      <c r="A22" s="18">
        <v>20</v>
      </c>
      <c r="B22" s="125" t="s">
        <v>176</v>
      </c>
      <c r="C22" s="87" t="s">
        <v>62</v>
      </c>
      <c r="D22" s="30">
        <v>30</v>
      </c>
      <c r="E22" s="17">
        <f>IF(D22&lt;&gt;"",IF(ISNUMBER(D22),MAX(1000/TME1*(TME1-D22+MIN(D:D)),1),0),"")</f>
        <v>952.3809523809523</v>
      </c>
      <c r="F22" s="18">
        <f>IF(E22&lt;&gt;"",RANK(E22,E:E),"")</f>
        <v>18</v>
      </c>
      <c r="G22" s="64">
        <v>1050</v>
      </c>
      <c r="H22" s="17">
        <f>IF(G22&lt;&gt;"",IF(ISNUMBER(G22),MAX(1000/TME2*(TME2-G22+MIN(G:G)),1),0),"")</f>
        <v>1</v>
      </c>
      <c r="I22" s="18">
        <f>IF(H22&lt;&gt;"",RANK(H22,H:H),"")</f>
        <v>16</v>
      </c>
      <c r="J22" s="17">
        <f t="shared" si="0"/>
        <v>953.3809523809523</v>
      </c>
      <c r="K22" s="18">
        <f>IF(J22&lt;&gt;"",RANK(J22,J:J),"")</f>
        <v>20</v>
      </c>
    </row>
    <row r="23" spans="1:11" s="62" customFormat="1" ht="25.5">
      <c r="A23" s="18">
        <v>21</v>
      </c>
      <c r="B23" s="123" t="s">
        <v>183</v>
      </c>
      <c r="C23" s="30" t="s">
        <v>137</v>
      </c>
      <c r="D23" s="45">
        <v>50</v>
      </c>
      <c r="E23" s="17">
        <f>IF(D23&lt;&gt;"",IF(ISNUMBER(D23),MAX(1000/TME1*(TME1-D23+MIN(D:D)),1),0),"")</f>
        <v>920.6349206349206</v>
      </c>
      <c r="F23" s="18">
        <f>IF(E23&lt;&gt;"",RANK(E23,E:E),"")</f>
        <v>20</v>
      </c>
      <c r="G23" s="64">
        <v>1110</v>
      </c>
      <c r="H23" s="17">
        <f>IF(G23&lt;&gt;"",IF(ISNUMBER(G23),MAX(1000/TME2*(TME2-G23+MIN(G:G)),1),0),"")</f>
        <v>1</v>
      </c>
      <c r="I23" s="18">
        <f>IF(H23&lt;&gt;"",RANK(H23,H:H),"")</f>
        <v>16</v>
      </c>
      <c r="J23" s="17">
        <f t="shared" si="0"/>
        <v>921.6349206349206</v>
      </c>
      <c r="K23" s="18">
        <f>IF(J23&lt;&gt;"",RANK(J23,J:J),"")</f>
        <v>21</v>
      </c>
    </row>
    <row r="24" spans="1:11" ht="25.5">
      <c r="A24" s="18">
        <v>22</v>
      </c>
      <c r="B24" s="44" t="s">
        <v>235</v>
      </c>
      <c r="C24" s="87" t="s">
        <v>136</v>
      </c>
      <c r="D24" s="10">
        <v>100</v>
      </c>
      <c r="E24" s="17">
        <f>IF(D24&lt;&gt;"",IF(ISNUMBER(D24),MAX(1000/TME1*(TME1-D24+MIN(D:D)),1),0),"")</f>
        <v>841.2698412698412</v>
      </c>
      <c r="F24" s="18">
        <f>IF(E24&lt;&gt;"",RANK(E24,E:E),"")</f>
        <v>21</v>
      </c>
      <c r="G24" s="64">
        <v>1155</v>
      </c>
      <c r="H24" s="17">
        <f>IF(G24&lt;&gt;"",IF(ISNUMBER(G24),MAX(1000/TME2*(TME2-G24+MIN(G:G)),1),0),"")</f>
        <v>1</v>
      </c>
      <c r="I24" s="18">
        <f>IF(H24&lt;&gt;"",RANK(H24,H:H),"")</f>
        <v>16</v>
      </c>
      <c r="J24" s="17">
        <f t="shared" si="0"/>
        <v>842.2698412698412</v>
      </c>
      <c r="K24" s="18">
        <f>IF(J24&lt;&gt;"",RANK(J24,J:J),"")</f>
        <v>22</v>
      </c>
    </row>
    <row r="25" spans="1:11" ht="25.5">
      <c r="A25" s="18">
        <v>23</v>
      </c>
      <c r="B25" s="125" t="s">
        <v>138</v>
      </c>
      <c r="C25" s="88" t="s">
        <v>139</v>
      </c>
      <c r="D25" s="10">
        <v>180</v>
      </c>
      <c r="E25" s="17">
        <f>IF(D25&lt;&gt;"",IF(ISNUMBER(D25),MAX(1000/TME1*(TME1-D25+MIN(D:D)),1),0),"")</f>
        <v>714.2857142857142</v>
      </c>
      <c r="F25" s="18">
        <f>IF(E25&lt;&gt;"",RANK(E25,E:E),"")</f>
        <v>23</v>
      </c>
      <c r="G25" s="64">
        <v>900</v>
      </c>
      <c r="H25" s="17">
        <f>IF(G25&lt;&gt;"",IF(ISNUMBER(G25),MAX(1000/TME2*(TME2-G25+MIN(G:G)),1),0),"")</f>
        <v>90.90909090909092</v>
      </c>
      <c r="I25" s="18">
        <f>IF(H25&lt;&gt;"",RANK(H25,H:H),"")</f>
        <v>13</v>
      </c>
      <c r="J25" s="17">
        <f t="shared" si="0"/>
        <v>805.1948051948051</v>
      </c>
      <c r="K25" s="18">
        <f>IF(J25&lt;&gt;"",RANK(J25,J:J),"")</f>
        <v>23</v>
      </c>
    </row>
    <row r="26" spans="1:11" ht="25.5">
      <c r="A26" s="18">
        <v>24</v>
      </c>
      <c r="B26" s="123" t="s">
        <v>182</v>
      </c>
      <c r="C26" s="87" t="s">
        <v>135</v>
      </c>
      <c r="D26" s="10">
        <v>240</v>
      </c>
      <c r="E26" s="17">
        <f>IF(D26&lt;&gt;"",IF(ISNUMBER(D26),MAX(1000/TME1*(TME1-D26+MIN(D:D)),1),0),"")</f>
        <v>619.047619047619</v>
      </c>
      <c r="F26" s="18">
        <f>IF(E26&lt;&gt;"",RANK(E26,E:E),"")</f>
        <v>24</v>
      </c>
      <c r="G26" s="64">
        <v>935</v>
      </c>
      <c r="H26" s="17">
        <f>IF(G26&lt;&gt;"",IF(ISNUMBER(G26),MAX(1000/TME2*(TME2-G26+MIN(G:G)),1),0),"")</f>
        <v>55.55555555555556</v>
      </c>
      <c r="I26" s="18">
        <f>IF(H26&lt;&gt;"",RANK(H26,H:H),"")</f>
        <v>15</v>
      </c>
      <c r="J26" s="17">
        <f t="shared" si="0"/>
        <v>674.6031746031746</v>
      </c>
      <c r="K26" s="18">
        <f>IF(J26&lt;&gt;"",RANK(J26,J:J),"")</f>
        <v>24</v>
      </c>
    </row>
    <row r="27" spans="1:11" ht="25.5">
      <c r="A27" s="18">
        <v>25</v>
      </c>
      <c r="B27" s="125" t="s">
        <v>132</v>
      </c>
      <c r="C27" s="88" t="s">
        <v>128</v>
      </c>
      <c r="D27" s="63">
        <v>390</v>
      </c>
      <c r="E27" s="17">
        <f>IF(D27&lt;&gt;"",IF(ISNUMBER(D27),MAX(1000/TME1*(TME1-D27+MIN(D:D)),1),0),"")</f>
        <v>380.9523809523809</v>
      </c>
      <c r="F27" s="18">
        <f>IF(E27&lt;&gt;"",RANK(E27,E:E),"")</f>
        <v>25</v>
      </c>
      <c r="G27" s="64">
        <v>1200</v>
      </c>
      <c r="H27" s="17">
        <f>IF(G27&lt;&gt;"",IF(ISNUMBER(G27),MAX(1000/TME2*(TME2-G27+MIN(G:G)),1),0),"")</f>
        <v>1</v>
      </c>
      <c r="I27" s="18">
        <f>IF(H27&lt;&gt;"",RANK(H27,H:H),"")</f>
        <v>16</v>
      </c>
      <c r="J27" s="17">
        <f t="shared" si="0"/>
        <v>381.9523809523809</v>
      </c>
      <c r="K27" s="18">
        <f>IF(J27&lt;&gt;"",RANK(J27,J:J),"")</f>
        <v>25</v>
      </c>
    </row>
    <row r="28" spans="1:11" ht="25.5">
      <c r="A28" s="18">
        <v>26</v>
      </c>
      <c r="B28" s="127" t="s">
        <v>140</v>
      </c>
      <c r="C28" s="77" t="s">
        <v>141</v>
      </c>
      <c r="D28" s="10">
        <v>480</v>
      </c>
      <c r="E28" s="17">
        <f>IF(D28&lt;&gt;"",IF(ISNUMBER(D28),MAX(1000/TME1*(TME1-D28+MIN(D:D)),1),0),"")</f>
        <v>238.09523809523807</v>
      </c>
      <c r="F28" s="18">
        <f>IF(E28&lt;&gt;"",RANK(E28,E:E),"")</f>
        <v>26</v>
      </c>
      <c r="G28" s="64" t="s">
        <v>142</v>
      </c>
      <c r="H28" s="17">
        <f>IF(G28&lt;&gt;"",IF(ISNUMBER(G28),MAX(1000/TME2*(TME2-G28+MIN(G:G)),1),0),"")</f>
        <v>0</v>
      </c>
      <c r="I28" s="18">
        <f>IF(H28&lt;&gt;"",RANK(H28,H:H),"")</f>
        <v>26</v>
      </c>
      <c r="J28" s="17">
        <f t="shared" si="0"/>
        <v>238.09523809523807</v>
      </c>
      <c r="K28" s="18">
        <f>IF(J28&lt;&gt;"",RANK(J28,J:J),"")</f>
        <v>26</v>
      </c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</sheetData>
  <sheetProtection/>
  <mergeCells count="4">
    <mergeCell ref="A1:A2"/>
    <mergeCell ref="B1:B2"/>
    <mergeCell ref="C1:C2"/>
    <mergeCell ref="L1:L2"/>
  </mergeCells>
  <printOptions horizontalCentered="1"/>
  <pageMargins left="0.29" right="0.23" top="0.590625" bottom="0.5118110236220472" header="0.26" footer="0.5118110236220472"/>
  <pageSetup fitToHeight="1" fitToWidth="1" horizontalDpi="300" verticalDpi="300" orientation="portrait" paperSize="9" scale="80" r:id="rId1"/>
  <headerFooter alignWithMargins="0">
    <oddHeader>&amp;CV Ogólnopolska MnO "O Złoty Liść Jesieni"
Kategoria  TM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4"/>
  <sheetViews>
    <sheetView tabSelected="1" zoomScale="96" zoomScaleNormal="96" workbookViewId="0" topLeftCell="A1">
      <selection activeCell="B33" sqref="B33"/>
    </sheetView>
  </sheetViews>
  <sheetFormatPr defaultColWidth="9.00390625" defaultRowHeight="12.75"/>
  <cols>
    <col min="1" max="1" width="5.00390625" style="0" customWidth="1"/>
    <col min="2" max="2" width="24.125" style="75" customWidth="1"/>
    <col min="3" max="3" width="30.00390625" style="76" bestFit="1" customWidth="1"/>
    <col min="4" max="4" width="5.75390625" style="77" bestFit="1" customWidth="1"/>
    <col min="5" max="5" width="8.75390625" style="77" customWidth="1"/>
    <col min="6" max="6" width="3.625" style="77" customWidth="1"/>
    <col min="7" max="7" width="5.625" style="77" customWidth="1"/>
    <col min="8" max="8" width="8.875" style="77" bestFit="1" customWidth="1"/>
    <col min="9" max="9" width="3.625" style="77" customWidth="1"/>
    <col min="10" max="10" width="8.625" style="77" bestFit="1" customWidth="1"/>
    <col min="11" max="11" width="3.625" style="77" customWidth="1"/>
    <col min="12" max="12" width="11.125" style="0" hidden="1" customWidth="1"/>
  </cols>
  <sheetData>
    <row r="1" spans="1:12" ht="12.75" customHeight="1">
      <c r="A1" s="148" t="s">
        <v>0</v>
      </c>
      <c r="B1" s="151" t="s">
        <v>1</v>
      </c>
      <c r="C1" s="135" t="s">
        <v>2</v>
      </c>
      <c r="D1" s="138" t="s">
        <v>9</v>
      </c>
      <c r="E1" s="150"/>
      <c r="F1" s="139"/>
      <c r="G1" s="138" t="s">
        <v>10</v>
      </c>
      <c r="H1" s="150"/>
      <c r="I1" s="139"/>
      <c r="J1" s="138" t="s">
        <v>14</v>
      </c>
      <c r="K1" s="139"/>
      <c r="L1" s="146" t="s">
        <v>37</v>
      </c>
    </row>
    <row r="2" spans="1:12" s="22" customFormat="1" ht="72" customHeight="1">
      <c r="A2" s="149"/>
      <c r="B2" s="152"/>
      <c r="C2" s="149"/>
      <c r="D2" s="26" t="s">
        <v>17</v>
      </c>
      <c r="E2" s="27" t="s">
        <v>18</v>
      </c>
      <c r="F2" s="26" t="s">
        <v>13</v>
      </c>
      <c r="G2" s="26" t="s">
        <v>17</v>
      </c>
      <c r="H2" s="27" t="s">
        <v>18</v>
      </c>
      <c r="I2" s="26" t="s">
        <v>13</v>
      </c>
      <c r="J2" s="27" t="s">
        <v>18</v>
      </c>
      <c r="K2" s="26" t="s">
        <v>13</v>
      </c>
      <c r="L2" s="147"/>
    </row>
    <row r="3" spans="1:12" ht="24" customHeight="1">
      <c r="A3" s="81" t="s">
        <v>71</v>
      </c>
      <c r="B3" s="29" t="s">
        <v>65</v>
      </c>
      <c r="C3" s="88" t="s">
        <v>90</v>
      </c>
      <c r="D3" s="45">
        <v>0</v>
      </c>
      <c r="E3" s="17">
        <f>IF(D3&lt;&gt;"",IF(ISNUMBER(D3),MAX(1000/TDE1*(TDE1-D3+MIN(D:D)),1),0),"")</f>
        <v>1000</v>
      </c>
      <c r="F3" s="18">
        <f>IF(E3&lt;&gt;"",RANK(E3,E:E),"")</f>
        <v>1</v>
      </c>
      <c r="G3" s="64">
        <v>1</v>
      </c>
      <c r="H3" s="17">
        <f>IF(G3&lt;&gt;"",IF(ISNUMBER(G3),MAX(1000/TDE2*(TDE2-G3+MIN(G:G)),1),0),"")</f>
        <v>1000</v>
      </c>
      <c r="I3" s="18">
        <f>IF(H3&lt;&gt;"",RANK(H3,H:H),"")</f>
        <v>1</v>
      </c>
      <c r="J3" s="17">
        <f aca="true" t="shared" si="0" ref="J3:J33">IF(H3&lt;&gt;"",E3+H3,"")</f>
        <v>2000</v>
      </c>
      <c r="K3" s="18">
        <f>IF(J3&lt;&gt;"",RANK(J3,J:J),"")</f>
        <v>1</v>
      </c>
      <c r="L3" s="47"/>
    </row>
    <row r="4" spans="1:12" ht="24" customHeight="1">
      <c r="A4" s="81" t="s">
        <v>72</v>
      </c>
      <c r="B4" s="29" t="s">
        <v>105</v>
      </c>
      <c r="C4" s="87" t="s">
        <v>104</v>
      </c>
      <c r="D4" s="45">
        <v>0</v>
      </c>
      <c r="E4" s="17">
        <f>IF(D4&lt;&gt;"",IF(ISNUMBER(D4),MAX(1000/TDE1*(TDE1-D4+MIN(D:D)),1),0),"")</f>
        <v>1000</v>
      </c>
      <c r="F4" s="18">
        <f>IF(E4&lt;&gt;"",RANK(E4,E:E),"")</f>
        <v>1</v>
      </c>
      <c r="G4" s="64">
        <v>26</v>
      </c>
      <c r="H4" s="17">
        <f>IF(G4&lt;&gt;"",IF(ISNUMBER(G4),MAX(1000/TDE2*(TDE2-G4+MIN(G:G)),1),0),"")</f>
        <v>969.1358024691358</v>
      </c>
      <c r="I4" s="18">
        <f>IF(H4&lt;&gt;"",RANK(H4,H:H),"")</f>
        <v>2</v>
      </c>
      <c r="J4" s="17">
        <f t="shared" si="0"/>
        <v>1969.1358024691358</v>
      </c>
      <c r="K4" s="18">
        <f>IF(J4&lt;&gt;"",RANK(J4,J:J),"")</f>
        <v>2</v>
      </c>
      <c r="L4" s="47"/>
    </row>
    <row r="5" spans="1:12" ht="24" customHeight="1">
      <c r="A5" s="81" t="s">
        <v>73</v>
      </c>
      <c r="B5" s="29" t="s">
        <v>114</v>
      </c>
      <c r="C5" s="87" t="s">
        <v>46</v>
      </c>
      <c r="D5" s="45">
        <v>0</v>
      </c>
      <c r="E5" s="17">
        <f>IF(D5&lt;&gt;"",IF(ISNUMBER(D5),MAX(1000/TDE1*(TDE1-D5+MIN(D:D)),1),0),"")</f>
        <v>1000</v>
      </c>
      <c r="F5" s="18">
        <f>IF(E5&lt;&gt;"",RANK(E5,E:E),"")</f>
        <v>1</v>
      </c>
      <c r="G5" s="64">
        <v>50</v>
      </c>
      <c r="H5" s="17">
        <f>IF(G5&lt;&gt;"",IF(ISNUMBER(G5),MAX(1000/TDE2*(TDE2-G5+MIN(G:G)),1),0),"")</f>
        <v>939.5061728395061</v>
      </c>
      <c r="I5" s="18">
        <f>IF(H5&lt;&gt;"",RANK(H5,H:H),"")</f>
        <v>4</v>
      </c>
      <c r="J5" s="17">
        <f t="shared" si="0"/>
        <v>1939.5061728395062</v>
      </c>
      <c r="K5" s="18">
        <f>IF(J5&lt;&gt;"",RANK(J5,J:J),"")</f>
        <v>3</v>
      </c>
      <c r="L5" s="47"/>
    </row>
    <row r="6" spans="1:12" ht="24" customHeight="1">
      <c r="A6" s="81" t="s">
        <v>74</v>
      </c>
      <c r="B6" s="29" t="s">
        <v>118</v>
      </c>
      <c r="C6" s="87" t="s">
        <v>46</v>
      </c>
      <c r="D6" s="10">
        <v>0</v>
      </c>
      <c r="E6" s="17">
        <f>IF(D6&lt;&gt;"",IF(ISNUMBER(D6),MAX(1000/TDE1*(TDE1-D6+MIN(D:D)),1),0),"")</f>
        <v>1000</v>
      </c>
      <c r="F6" s="18">
        <f>IF(E6&lt;&gt;"",RANK(E6,E:E),"")</f>
        <v>1</v>
      </c>
      <c r="G6" s="64">
        <v>50</v>
      </c>
      <c r="H6" s="17">
        <f>IF(G6&lt;&gt;"",IF(ISNUMBER(G6),MAX(1000/TDE2*(TDE2-G6+MIN(G:G)),1),0),"")</f>
        <v>939.5061728395061</v>
      </c>
      <c r="I6" s="18">
        <f>IF(H6&lt;&gt;"",RANK(H6,H:H),"")</f>
        <v>4</v>
      </c>
      <c r="J6" s="17">
        <f t="shared" si="0"/>
        <v>1939.5061728395062</v>
      </c>
      <c r="K6" s="18">
        <f>IF(J6&lt;&gt;"",RANK(J6,J:J),"")</f>
        <v>3</v>
      </c>
      <c r="L6" s="47"/>
    </row>
    <row r="7" spans="1:12" ht="24" customHeight="1">
      <c r="A7" s="81" t="s">
        <v>75</v>
      </c>
      <c r="B7" s="29" t="s">
        <v>106</v>
      </c>
      <c r="C7" s="88" t="s">
        <v>90</v>
      </c>
      <c r="D7" s="45">
        <v>0</v>
      </c>
      <c r="E7" s="17">
        <f>IF(D7&lt;&gt;"",IF(ISNUMBER(D7),MAX(1000/TDE1*(TDE1-D7+MIN(D:D)),1),0),"")</f>
        <v>1000</v>
      </c>
      <c r="F7" s="18">
        <f>IF(E7&lt;&gt;"",RANK(E7,E:E),"")</f>
        <v>1</v>
      </c>
      <c r="G7" s="64">
        <v>207</v>
      </c>
      <c r="H7" s="17">
        <f>IF(G7&lt;&gt;"",IF(ISNUMBER(G7),MAX(1000/TDE2*(TDE2-G7+MIN(G:G)),1),0),"")</f>
        <v>745.679012345679</v>
      </c>
      <c r="I7" s="18">
        <f>IF(H7&lt;&gt;"",RANK(H7,H:H),"")</f>
        <v>6</v>
      </c>
      <c r="J7" s="17">
        <f t="shared" si="0"/>
        <v>1745.679012345679</v>
      </c>
      <c r="K7" s="18">
        <f>IF(J7&lt;&gt;"",RANK(J7,J:J),"")</f>
        <v>5</v>
      </c>
      <c r="L7" s="47"/>
    </row>
    <row r="8" spans="1:12" ht="26.25" customHeight="1">
      <c r="A8" s="81" t="s">
        <v>76</v>
      </c>
      <c r="B8" s="29" t="s">
        <v>121</v>
      </c>
      <c r="C8" s="88" t="s">
        <v>97</v>
      </c>
      <c r="D8" s="45">
        <v>135</v>
      </c>
      <c r="E8" s="17">
        <f>IF(D8&lt;&gt;"",IF(ISNUMBER(D8),MAX(1000/TDE1*(TDE1-D8+MIN(D:D)),1),0),"")</f>
        <v>785.7142857142857</v>
      </c>
      <c r="F8" s="18">
        <f>IF(E8&lt;&gt;"",RANK(E8,E:E),"")</f>
        <v>21</v>
      </c>
      <c r="G8" s="64">
        <v>36</v>
      </c>
      <c r="H8" s="17">
        <f>IF(G8&lt;&gt;"",IF(ISNUMBER(G8),MAX(1000/TDE2*(TDE2-G8+MIN(G:G)),1),0),"")</f>
        <v>956.7901234567901</v>
      </c>
      <c r="I8" s="18">
        <f>IF(H8&lt;&gt;"",RANK(H8,H:H),"")</f>
        <v>3</v>
      </c>
      <c r="J8" s="17">
        <f t="shared" si="0"/>
        <v>1742.5044091710756</v>
      </c>
      <c r="K8" s="18">
        <f>IF(J8&lt;&gt;"",RANK(J8,J:J),"")</f>
        <v>6</v>
      </c>
      <c r="L8" s="47"/>
    </row>
    <row r="9" spans="1:12" ht="24" customHeight="1">
      <c r="A9" s="81" t="s">
        <v>77</v>
      </c>
      <c r="B9" s="29" t="s">
        <v>93</v>
      </c>
      <c r="C9" s="88" t="s">
        <v>92</v>
      </c>
      <c r="D9" s="70">
        <v>0</v>
      </c>
      <c r="E9" s="17">
        <f>IF(D9&lt;&gt;"",IF(ISNUMBER(D9),MAX(1000/TDE1*(TDE1-D9+MIN(D:D)),1),0),"")</f>
        <v>1000</v>
      </c>
      <c r="F9" s="18">
        <f>IF(E9&lt;&gt;"",RANK(E9,E:E),"")</f>
        <v>1</v>
      </c>
      <c r="G9" s="64">
        <v>225</v>
      </c>
      <c r="H9" s="17">
        <f>IF(G9&lt;&gt;"",IF(ISNUMBER(G9),MAX(1000/TDE2*(TDE2-G9+MIN(G:G)),1),0),"")</f>
        <v>723.4567901234567</v>
      </c>
      <c r="I9" s="18">
        <f>IF(H9&lt;&gt;"",RANK(H9,H:H),"")</f>
        <v>8</v>
      </c>
      <c r="J9" s="17">
        <f t="shared" si="0"/>
        <v>1723.4567901234568</v>
      </c>
      <c r="K9" s="18">
        <f>IF(J9&lt;&gt;"",RANK(J9,J:J),"")</f>
        <v>7</v>
      </c>
      <c r="L9" s="47"/>
    </row>
    <row r="10" spans="1:12" ht="39" customHeight="1">
      <c r="A10" s="81" t="s">
        <v>78</v>
      </c>
      <c r="B10" s="29" t="s">
        <v>94</v>
      </c>
      <c r="C10" s="88" t="s">
        <v>46</v>
      </c>
      <c r="D10" s="30">
        <v>1</v>
      </c>
      <c r="E10" s="17">
        <f>IF(D10&lt;&gt;"",IF(ISNUMBER(D10),MAX(1000/TDE1*(TDE1-D10+MIN(D:D)),1),0),"")</f>
        <v>998.4126984126983</v>
      </c>
      <c r="F10" s="18">
        <f>IF(E10&lt;&gt;"",RANK(E10,E:E),"")</f>
        <v>11</v>
      </c>
      <c r="G10" s="64">
        <v>302</v>
      </c>
      <c r="H10" s="17">
        <f>IF(G10&lt;&gt;"",IF(ISNUMBER(G10),MAX(1000/TDE2*(TDE2-G10+MIN(G:G)),1),0),"")</f>
        <v>628.395061728395</v>
      </c>
      <c r="I10" s="18">
        <f>IF(H10&lt;&gt;"",RANK(H10,H:H),"")</f>
        <v>10</v>
      </c>
      <c r="J10" s="17">
        <f t="shared" si="0"/>
        <v>1626.8077601410932</v>
      </c>
      <c r="K10" s="18">
        <f>IF(J10&lt;&gt;"",RANK(J10,J:J),"")</f>
        <v>8</v>
      </c>
      <c r="L10" s="47"/>
    </row>
    <row r="11" spans="1:12" ht="24" customHeight="1">
      <c r="A11" s="81" t="s">
        <v>79</v>
      </c>
      <c r="B11" s="44" t="s">
        <v>107</v>
      </c>
      <c r="C11" s="88" t="s">
        <v>46</v>
      </c>
      <c r="D11" s="30">
        <v>90</v>
      </c>
      <c r="E11" s="17">
        <f>IF(D11&lt;&gt;"",IF(ISNUMBER(D11),MAX(1000/TDE1*(TDE1-D11+MIN(D:D)),1),0),"")</f>
        <v>857.1428571428571</v>
      </c>
      <c r="F11" s="18">
        <f>IF(E11&lt;&gt;"",RANK(E11,E:E),"")</f>
        <v>19</v>
      </c>
      <c r="G11" s="64">
        <v>212</v>
      </c>
      <c r="H11" s="17">
        <f>IF(G11&lt;&gt;"",IF(ISNUMBER(G11),MAX(1000/TDE2*(TDE2-G11+MIN(G:G)),1),0),"")</f>
        <v>739.5061728395061</v>
      </c>
      <c r="I11" s="18">
        <f>IF(H11&lt;&gt;"",RANK(H11,H:H),"")</f>
        <v>7</v>
      </c>
      <c r="J11" s="17">
        <f t="shared" si="0"/>
        <v>1596.6490299823631</v>
      </c>
      <c r="K11" s="18">
        <f>IF(J11&lt;&gt;"",RANK(J11,J:J),"")</f>
        <v>9</v>
      </c>
      <c r="L11" s="47"/>
    </row>
    <row r="12" spans="1:12" ht="41.25" customHeight="1">
      <c r="A12" s="81" t="s">
        <v>80</v>
      </c>
      <c r="B12" s="29" t="s">
        <v>91</v>
      </c>
      <c r="C12" s="88" t="s">
        <v>46</v>
      </c>
      <c r="D12" s="30">
        <v>7</v>
      </c>
      <c r="E12" s="17">
        <f>IF(D12&lt;&gt;"",IF(ISNUMBER(D12),MAX(1000/TDE1*(TDE1-D12+MIN(D:D)),1),0),"")</f>
        <v>988.8888888888888</v>
      </c>
      <c r="F12" s="18">
        <f>IF(E12&lt;&gt;"",RANK(E12,E:E),"")</f>
        <v>13</v>
      </c>
      <c r="G12" s="64">
        <v>412</v>
      </c>
      <c r="H12" s="17">
        <f>IF(G12&lt;&gt;"",IF(ISNUMBER(G12),MAX(1000/TDE2*(TDE2-G12+MIN(G:G)),1),0),"")</f>
        <v>492.59259259259255</v>
      </c>
      <c r="I12" s="18">
        <f>IF(H12&lt;&gt;"",RANK(H12,H:H),"")</f>
        <v>11</v>
      </c>
      <c r="J12" s="17">
        <f t="shared" si="0"/>
        <v>1481.4814814814813</v>
      </c>
      <c r="K12" s="18">
        <f>IF(J12&lt;&gt;"",RANK(J12,J:J),"")</f>
        <v>10</v>
      </c>
      <c r="L12" s="47"/>
    </row>
    <row r="13" spans="1:12" ht="24" customHeight="1">
      <c r="A13" s="81" t="s">
        <v>81</v>
      </c>
      <c r="B13" s="29" t="s">
        <v>113</v>
      </c>
      <c r="C13" s="87" t="s">
        <v>108</v>
      </c>
      <c r="D13" s="45">
        <v>1</v>
      </c>
      <c r="E13" s="17">
        <f>IF(D13&lt;&gt;"",IF(ISNUMBER(D13),MAX(1000/TDE1*(TDE1-D13+MIN(D:D)),1),0),"")</f>
        <v>998.4126984126983</v>
      </c>
      <c r="F13" s="18">
        <f>IF(E13&lt;&gt;"",RANK(E13,E:E),"")</f>
        <v>11</v>
      </c>
      <c r="G13" s="64">
        <v>437</v>
      </c>
      <c r="H13" s="17">
        <f>IF(G13&lt;&gt;"",IF(ISNUMBER(G13),MAX(1000/TDE2*(TDE2-G13+MIN(G:G)),1),0),"")</f>
        <v>461.72839506172835</v>
      </c>
      <c r="I13" s="18">
        <f>IF(H13&lt;&gt;"",RANK(H13,H:H),"")</f>
        <v>12</v>
      </c>
      <c r="J13" s="17">
        <f t="shared" si="0"/>
        <v>1460.1410934744267</v>
      </c>
      <c r="K13" s="18">
        <f>IF(J13&lt;&gt;"",RANK(J13,J:J),"")</f>
        <v>11</v>
      </c>
      <c r="L13" s="47"/>
    </row>
    <row r="14" spans="1:12" ht="24" customHeight="1">
      <c r="A14" s="81" t="s">
        <v>150</v>
      </c>
      <c r="B14" s="111" t="s">
        <v>109</v>
      </c>
      <c r="C14" s="87" t="s">
        <v>108</v>
      </c>
      <c r="D14" s="10">
        <v>7</v>
      </c>
      <c r="E14" s="17">
        <f>IF(D14&lt;&gt;"",IF(ISNUMBER(D14),MAX(1000/TDE1*(TDE1-D14+MIN(D:D)),1),0),"")</f>
        <v>988.8888888888888</v>
      </c>
      <c r="F14" s="18">
        <f>IF(E14&lt;&gt;"",RANK(E14,E:E),"")</f>
        <v>13</v>
      </c>
      <c r="G14" s="64">
        <v>447</v>
      </c>
      <c r="H14" s="17">
        <f>IF(G14&lt;&gt;"",IF(ISNUMBER(G14),MAX(1000/TDE2*(TDE2-G14+MIN(G:G)),1),0),"")</f>
        <v>449.3827160493827</v>
      </c>
      <c r="I14" s="18">
        <f>IF(H14&lt;&gt;"",RANK(H14,H:H),"")</f>
        <v>13</v>
      </c>
      <c r="J14" s="17">
        <f t="shared" si="0"/>
        <v>1438.2716049382716</v>
      </c>
      <c r="K14" s="18">
        <f>IF(J14&lt;&gt;"",RANK(J14,J:J),"")</f>
        <v>12</v>
      </c>
      <c r="L14" s="47"/>
    </row>
    <row r="15" spans="1:12" ht="24" customHeight="1">
      <c r="A15" s="81" t="s">
        <v>151</v>
      </c>
      <c r="B15" s="43" t="s">
        <v>111</v>
      </c>
      <c r="C15" s="87" t="s">
        <v>108</v>
      </c>
      <c r="D15" s="45">
        <v>0</v>
      </c>
      <c r="E15" s="17">
        <f>IF(D15&lt;&gt;"",IF(ISNUMBER(D15),MAX(1000/TDE1*(TDE1-D15+MIN(D:D)),1),0),"")</f>
        <v>1000</v>
      </c>
      <c r="F15" s="18">
        <f>IF(E15&lt;&gt;"",RANK(E15,E:E),"")</f>
        <v>1</v>
      </c>
      <c r="G15" s="64">
        <v>465</v>
      </c>
      <c r="H15" s="17">
        <f>IF(G15&lt;&gt;"",IF(ISNUMBER(G15),MAX(1000/TDE2*(TDE2-G15+MIN(G:G)),1),0),"")</f>
        <v>427.16049382716045</v>
      </c>
      <c r="I15" s="18">
        <f>IF(H15&lt;&gt;"",RANK(H15,H:H),"")</f>
        <v>14</v>
      </c>
      <c r="J15" s="17">
        <f t="shared" si="0"/>
        <v>1427.1604938271605</v>
      </c>
      <c r="K15" s="18">
        <f>IF(J15&lt;&gt;"",RANK(J15,J:J),"")</f>
        <v>13</v>
      </c>
      <c r="L15" s="47"/>
    </row>
    <row r="16" spans="1:12" ht="24" customHeight="1">
      <c r="A16" s="81" t="s">
        <v>152</v>
      </c>
      <c r="B16" s="43" t="s">
        <v>98</v>
      </c>
      <c r="C16" s="88" t="s">
        <v>97</v>
      </c>
      <c r="D16" s="30">
        <v>0</v>
      </c>
      <c r="E16" s="17">
        <f>IF(D16&lt;&gt;"",IF(ISNUMBER(D16),MAX(1000/TDE1*(TDE1-D16+MIN(D:D)),1),0),"")</f>
        <v>1000</v>
      </c>
      <c r="F16" s="18">
        <f>IF(E16&lt;&gt;"",RANK(E16,E:E),"")</f>
        <v>1</v>
      </c>
      <c r="G16" s="64">
        <v>499</v>
      </c>
      <c r="H16" s="17">
        <f>IF(G16&lt;&gt;"",IF(ISNUMBER(G16),MAX(1000/TDE2*(TDE2-G16+MIN(G:G)),1),0),"")</f>
        <v>385.18518518518516</v>
      </c>
      <c r="I16" s="18">
        <f>IF(H16&lt;&gt;"",RANK(H16,H:H),"")</f>
        <v>16</v>
      </c>
      <c r="J16" s="17">
        <f t="shared" si="0"/>
        <v>1385.1851851851852</v>
      </c>
      <c r="K16" s="18">
        <f>IF(J16&lt;&gt;"",RANK(J16,J:J),"")</f>
        <v>14</v>
      </c>
      <c r="L16" s="47"/>
    </row>
    <row r="17" spans="1:12" ht="24" customHeight="1">
      <c r="A17" s="81" t="s">
        <v>153</v>
      </c>
      <c r="B17" s="46" t="s">
        <v>102</v>
      </c>
      <c r="C17" s="88" t="s">
        <v>101</v>
      </c>
      <c r="D17" s="45">
        <v>243</v>
      </c>
      <c r="E17" s="17">
        <f>IF(D17&lt;&gt;"",IF(ISNUMBER(D17),MAX(1000/TDE1*(TDE1-D17+MIN(D:D)),1),0),"")</f>
        <v>614.2857142857142</v>
      </c>
      <c r="F17" s="18">
        <f>IF(E17&lt;&gt;"",RANK(E17,E:E),"")</f>
        <v>25</v>
      </c>
      <c r="G17" s="64">
        <v>270</v>
      </c>
      <c r="H17" s="17">
        <f>IF(G17&lt;&gt;"",IF(ISNUMBER(G17),MAX(1000/TDE2*(TDE2-G17+MIN(G:G)),1),0),"")</f>
        <v>667.9012345679012</v>
      </c>
      <c r="I17" s="18">
        <f>IF(H17&lt;&gt;"",RANK(H17,H:H),"")</f>
        <v>9</v>
      </c>
      <c r="J17" s="17">
        <f t="shared" si="0"/>
        <v>1282.1869488536154</v>
      </c>
      <c r="K17" s="18">
        <f>IF(J17&lt;&gt;"",RANK(J17,J:J),"")</f>
        <v>15</v>
      </c>
      <c r="L17" s="47"/>
    </row>
    <row r="18" spans="1:12" ht="24" customHeight="1">
      <c r="A18" s="81" t="s">
        <v>154</v>
      </c>
      <c r="B18" s="46" t="s">
        <v>117</v>
      </c>
      <c r="C18" s="88" t="s">
        <v>101</v>
      </c>
      <c r="D18" s="45">
        <v>11</v>
      </c>
      <c r="E18" s="17">
        <f>IF(D18&lt;&gt;"",IF(ISNUMBER(D18),MAX(1000/TDE1*(TDE1-D18+MIN(D:D)),1),0),"")</f>
        <v>982.5396825396825</v>
      </c>
      <c r="F18" s="18">
        <f>IF(E18&lt;&gt;"",RANK(E18,E:E),"")</f>
        <v>15</v>
      </c>
      <c r="G18" s="64">
        <v>590</v>
      </c>
      <c r="H18" s="17">
        <f>IF(G18&lt;&gt;"",IF(ISNUMBER(G18),MAX(1000/TDE2*(TDE2-G18+MIN(G:G)),1),0),"")</f>
        <v>272.8395061728395</v>
      </c>
      <c r="I18" s="18">
        <f>IF(H18&lt;&gt;"",RANK(H18,H:H),"")</f>
        <v>17</v>
      </c>
      <c r="J18" s="17">
        <f t="shared" si="0"/>
        <v>1255.3791887125221</v>
      </c>
      <c r="K18" s="18">
        <f>IF(J18&lt;&gt;"",RANK(J18,J:J),"")</f>
        <v>16</v>
      </c>
      <c r="L18" s="47"/>
    </row>
    <row r="19" spans="1:12" ht="24" customHeight="1">
      <c r="A19" s="81" t="s">
        <v>155</v>
      </c>
      <c r="B19" s="29" t="s">
        <v>125</v>
      </c>
      <c r="C19" s="87" t="s">
        <v>108</v>
      </c>
      <c r="D19" s="30">
        <v>20</v>
      </c>
      <c r="E19" s="17">
        <f>IF(D19&lt;&gt;"",IF(ISNUMBER(D19),MAX(1000/TDE1*(TDE1-D19+MIN(D:D)),1),0),"")</f>
        <v>968.2539682539682</v>
      </c>
      <c r="F19" s="18">
        <f>IF(E19&lt;&gt;"",RANK(E19,E:E),"")</f>
        <v>16</v>
      </c>
      <c r="G19" s="64">
        <v>630</v>
      </c>
      <c r="H19" s="17">
        <f>IF(G19&lt;&gt;"",IF(ISNUMBER(G19),MAX(1000/TDE2*(TDE2-G19+MIN(G:G)),1),0),"")</f>
        <v>223.45679012345678</v>
      </c>
      <c r="I19" s="18">
        <f>IF(H19&lt;&gt;"",RANK(H19,H:H),"")</f>
        <v>22</v>
      </c>
      <c r="J19" s="17">
        <f t="shared" si="0"/>
        <v>1191.710758377425</v>
      </c>
      <c r="K19" s="18">
        <f>IF(J19&lt;&gt;"",RANK(J19,J:J),"")</f>
        <v>17</v>
      </c>
      <c r="L19" s="47" t="s">
        <v>70</v>
      </c>
    </row>
    <row r="20" spans="1:12" ht="24" customHeight="1">
      <c r="A20" s="81" t="s">
        <v>156</v>
      </c>
      <c r="B20" s="29" t="s">
        <v>96</v>
      </c>
      <c r="C20" s="88" t="s">
        <v>95</v>
      </c>
      <c r="D20" s="45">
        <v>150</v>
      </c>
      <c r="E20" s="17">
        <f>IF(D20&lt;&gt;"",IF(ISNUMBER(D20),MAX(1000/TDE1*(TDE1-D20+MIN(D:D)),1),0),"")</f>
        <v>761.9047619047618</v>
      </c>
      <c r="F20" s="18">
        <f>IF(E20&lt;&gt;"",RANK(E20,E:E),"")</f>
        <v>22</v>
      </c>
      <c r="G20" s="64">
        <v>485</v>
      </c>
      <c r="H20" s="17">
        <f>IF(G20&lt;&gt;"",IF(ISNUMBER(G20),MAX(1000/TDE2*(TDE2-G20+MIN(G:G)),1),0),"")</f>
        <v>402.4691358024691</v>
      </c>
      <c r="I20" s="18">
        <f>IF(H20&lt;&gt;"",RANK(H20,H:H),"")</f>
        <v>15</v>
      </c>
      <c r="J20" s="17">
        <f t="shared" si="0"/>
        <v>1164.373897707231</v>
      </c>
      <c r="K20" s="18">
        <f>IF(J20&lt;&gt;"",RANK(J20,J:J),"")</f>
        <v>18</v>
      </c>
      <c r="L20" s="47" t="s">
        <v>69</v>
      </c>
    </row>
    <row r="21" spans="1:12" ht="24" customHeight="1">
      <c r="A21" s="81" t="s">
        <v>157</v>
      </c>
      <c r="B21" s="29" t="s">
        <v>116</v>
      </c>
      <c r="C21" s="87" t="s">
        <v>99</v>
      </c>
      <c r="D21" s="45">
        <v>0</v>
      </c>
      <c r="E21" s="17">
        <f>IF(D21&lt;&gt;"",IF(ISNUMBER(D21),MAX(1000/TDE1*(TDE1-D21+MIN(D:D)),1),0),"")</f>
        <v>1000</v>
      </c>
      <c r="F21" s="18">
        <f>IF(E21&lt;&gt;"",RANK(E21,E:E),"")</f>
        <v>1</v>
      </c>
      <c r="G21" s="64">
        <v>730</v>
      </c>
      <c r="H21" s="17">
        <f>IF(G21&lt;&gt;"",IF(ISNUMBER(G21),MAX(1000/TDE2*(TDE2-G21+MIN(G:G)),1),0),"")</f>
        <v>100</v>
      </c>
      <c r="I21" s="18">
        <f>IF(H21&lt;&gt;"",RANK(H21,H:H),"")</f>
        <v>25</v>
      </c>
      <c r="J21" s="17">
        <f t="shared" si="0"/>
        <v>1100</v>
      </c>
      <c r="K21" s="18">
        <f>IF(J21&lt;&gt;"",RANK(J21,J:J),"")</f>
        <v>19</v>
      </c>
      <c r="L21" s="47"/>
    </row>
    <row r="22" spans="1:12" ht="24" customHeight="1">
      <c r="A22" s="81" t="s">
        <v>158</v>
      </c>
      <c r="B22" s="29" t="s">
        <v>123</v>
      </c>
      <c r="C22" s="87" t="s">
        <v>46</v>
      </c>
      <c r="D22" s="70">
        <v>150</v>
      </c>
      <c r="E22" s="17">
        <f>IF(D22&lt;&gt;"",IF(ISNUMBER(D22),MAX(1000/TDE1*(TDE1-D22+MIN(D:D)),1),0),"")</f>
        <v>761.9047619047618</v>
      </c>
      <c r="F22" s="18">
        <f>IF(E22&lt;&gt;"",RANK(E22,E:E),"")</f>
        <v>22</v>
      </c>
      <c r="G22" s="64">
        <v>605</v>
      </c>
      <c r="H22" s="17">
        <f>IF(G22&lt;&gt;"",IF(ISNUMBER(G22),MAX(1000/TDE2*(TDE2-G22+MIN(G:G)),1),0),"")</f>
        <v>254.320987654321</v>
      </c>
      <c r="I22" s="18">
        <f>IF(H22&lt;&gt;"",RANK(H22,H:H),"")</f>
        <v>19</v>
      </c>
      <c r="J22" s="17">
        <f t="shared" si="0"/>
        <v>1016.2257495590828</v>
      </c>
      <c r="K22" s="18">
        <f>IF(J22&lt;&gt;"",RANK(J22,J:J),"")</f>
        <v>20</v>
      </c>
      <c r="L22" s="47"/>
    </row>
    <row r="23" spans="1:12" ht="41.25" customHeight="1">
      <c r="A23" s="81" t="s">
        <v>159</v>
      </c>
      <c r="B23" s="29" t="s">
        <v>100</v>
      </c>
      <c r="C23" s="87" t="s">
        <v>99</v>
      </c>
      <c r="D23" s="45">
        <v>0</v>
      </c>
      <c r="E23" s="17">
        <f>IF(D23&lt;&gt;"",IF(ISNUMBER(D23),MAX(1000/TDE1*(TDE1-D23+MIN(D:D)),1),0),"")</f>
        <v>1000</v>
      </c>
      <c r="F23" s="18">
        <f>IF(E23&lt;&gt;"",RANK(E23,E:E),"")</f>
        <v>1</v>
      </c>
      <c r="G23" s="64">
        <v>901</v>
      </c>
      <c r="H23" s="17">
        <f>IF(G23&lt;&gt;"",IF(ISNUMBER(G23),MAX(1000/TDE2*(TDE2-G23+MIN(G:G)),1),0),"")</f>
        <v>1</v>
      </c>
      <c r="I23" s="18">
        <f>IF(H23&lt;&gt;"",RANK(H23,H:H),"")</f>
        <v>28</v>
      </c>
      <c r="J23" s="17">
        <f t="shared" si="0"/>
        <v>1001</v>
      </c>
      <c r="K23" s="18">
        <f>IF(J23&lt;&gt;"",RANK(J23,J:J),"")</f>
        <v>21</v>
      </c>
      <c r="L23" s="47"/>
    </row>
    <row r="24" spans="1:12" ht="25.5">
      <c r="A24" s="81" t="s">
        <v>160</v>
      </c>
      <c r="B24" s="29" t="s">
        <v>119</v>
      </c>
      <c r="C24" s="88" t="s">
        <v>92</v>
      </c>
      <c r="D24" s="45">
        <v>38</v>
      </c>
      <c r="E24" s="17">
        <f>IF(D24&lt;&gt;"",IF(ISNUMBER(D24),MAX(1000/TDE1*(TDE1-D24+MIN(D:D)),1),0),"")</f>
        <v>939.6825396825396</v>
      </c>
      <c r="F24" s="18">
        <f>IF(E24&lt;&gt;"",RANK(E24,E:E),"")</f>
        <v>17</v>
      </c>
      <c r="G24" s="64">
        <v>830</v>
      </c>
      <c r="H24" s="17">
        <f>IF(G24&lt;&gt;"",IF(ISNUMBER(G24),MAX(1000/TDE2*(TDE2-G24+MIN(G:G)),1),0),"")</f>
        <v>1</v>
      </c>
      <c r="I24" s="18">
        <f>IF(H24&lt;&gt;"",RANK(H24,H:H),"")</f>
        <v>28</v>
      </c>
      <c r="J24" s="17">
        <f t="shared" si="0"/>
        <v>940.6825396825396</v>
      </c>
      <c r="K24" s="18">
        <f>IF(J24&lt;&gt;"",RANK(J24,J:J),"")</f>
        <v>22</v>
      </c>
      <c r="L24" s="47"/>
    </row>
    <row r="25" spans="1:12" ht="26.25" customHeight="1">
      <c r="A25" s="81" t="s">
        <v>161</v>
      </c>
      <c r="B25" s="29" t="s">
        <v>120</v>
      </c>
      <c r="C25" s="88" t="s">
        <v>92</v>
      </c>
      <c r="D25" s="70">
        <v>60</v>
      </c>
      <c r="E25" s="17">
        <f>IF(D25&lt;&gt;"",IF(ISNUMBER(D25),MAX(1000/TDE1*(TDE1-D25+MIN(D:D)),1),0),"")</f>
        <v>904.7619047619047</v>
      </c>
      <c r="F25" s="18">
        <f>IF(E25&lt;&gt;"",RANK(E25,E:E),"")</f>
        <v>18</v>
      </c>
      <c r="G25" s="64">
        <v>830</v>
      </c>
      <c r="H25" s="17">
        <f>IF(G25&lt;&gt;"",IF(ISNUMBER(G25),MAX(1000/TDE2*(TDE2-G25+MIN(G:G)),1),0),"")</f>
        <v>1</v>
      </c>
      <c r="I25" s="18">
        <f>IF(H25&lt;&gt;"",RANK(H25,H:H),"")</f>
        <v>28</v>
      </c>
      <c r="J25" s="17">
        <f t="shared" si="0"/>
        <v>905.7619047619047</v>
      </c>
      <c r="K25" s="18">
        <f>IF(J25&lt;&gt;"",RANK(J25,J:J),"")</f>
        <v>23</v>
      </c>
      <c r="L25" s="47"/>
    </row>
    <row r="26" spans="1:12" ht="38.25">
      <c r="A26" s="81" t="s">
        <v>162</v>
      </c>
      <c r="B26" s="29" t="s">
        <v>103</v>
      </c>
      <c r="C26" s="88" t="s">
        <v>92</v>
      </c>
      <c r="D26" s="70">
        <v>131</v>
      </c>
      <c r="E26" s="17">
        <f>IF(D26&lt;&gt;"",IF(ISNUMBER(D26),MAX(1000/TDE1*(TDE1-D26+MIN(D:D)),1),0),"")</f>
        <v>792.063492063492</v>
      </c>
      <c r="F26" s="18">
        <f>IF(E26&lt;&gt;"",RANK(E26,E:E),"")</f>
        <v>20</v>
      </c>
      <c r="G26" s="64">
        <v>750</v>
      </c>
      <c r="H26" s="17">
        <f>IF(G26&lt;&gt;"",IF(ISNUMBER(G26),MAX(1000/TDE2*(TDE2-G26+MIN(G:G)),1),0),"")</f>
        <v>75.30864197530863</v>
      </c>
      <c r="I26" s="18">
        <f>IF(H26&lt;&gt;"",RANK(H26,H:H),"")</f>
        <v>26</v>
      </c>
      <c r="J26" s="17">
        <f t="shared" si="0"/>
        <v>867.3721340388007</v>
      </c>
      <c r="K26" s="18">
        <f>IF(J26&lt;&gt;"",RANK(J26,J:J),"")</f>
        <v>24</v>
      </c>
      <c r="L26" s="47"/>
    </row>
    <row r="27" spans="1:12" ht="22.5" customHeight="1">
      <c r="A27" s="81" t="s">
        <v>163</v>
      </c>
      <c r="B27" s="96" t="s">
        <v>124</v>
      </c>
      <c r="C27" s="88" t="s">
        <v>92</v>
      </c>
      <c r="D27" s="10">
        <v>246</v>
      </c>
      <c r="E27" s="17">
        <f>IF(D27&lt;&gt;"",IF(ISNUMBER(D27),MAX(1000/TDE1*(TDE1-D27+MIN(D:D)),1),0),"")</f>
        <v>609.5238095238095</v>
      </c>
      <c r="F27" s="18">
        <f>IF(E27&lt;&gt;"",RANK(E27,E:E),"")</f>
        <v>26</v>
      </c>
      <c r="G27" s="64">
        <v>610</v>
      </c>
      <c r="H27" s="17">
        <f>IF(G27&lt;&gt;"",IF(ISNUMBER(G27),MAX(1000/TDE2*(TDE2-G27+MIN(G:G)),1),0),"")</f>
        <v>248.14814814814812</v>
      </c>
      <c r="I27" s="18">
        <f>IF(H27&lt;&gt;"",RANK(H27,H:H),"")</f>
        <v>21</v>
      </c>
      <c r="J27" s="17">
        <f t="shared" si="0"/>
        <v>857.6719576719577</v>
      </c>
      <c r="K27" s="18">
        <f>IF(J27&lt;&gt;"",RANK(J27,J:J),"")</f>
        <v>25</v>
      </c>
      <c r="L27" s="47"/>
    </row>
    <row r="28" spans="1:12" ht="27.75" customHeight="1">
      <c r="A28" s="81" t="s">
        <v>164</v>
      </c>
      <c r="B28" s="29" t="s">
        <v>112</v>
      </c>
      <c r="C28" s="88" t="s">
        <v>92</v>
      </c>
      <c r="D28" s="45">
        <v>186</v>
      </c>
      <c r="E28" s="17">
        <f>IF(D28&lt;&gt;"",IF(ISNUMBER(D28),MAX(1000/TDE1*(TDE1-D28+MIN(D:D)),1),0),"")</f>
        <v>704.7619047619047</v>
      </c>
      <c r="F28" s="18">
        <f>IF(E28&lt;&gt;"",RANK(E28,E:E),"")</f>
        <v>24</v>
      </c>
      <c r="G28" s="64">
        <v>690</v>
      </c>
      <c r="H28" s="17">
        <f>IF(G28&lt;&gt;"",IF(ISNUMBER(G28),MAX(1000/TDE2*(TDE2-G28+MIN(G:G)),1),0),"")</f>
        <v>149.3827160493827</v>
      </c>
      <c r="I28" s="18">
        <f>IF(H28&lt;&gt;"",RANK(H28,H:H),"")</f>
        <v>24</v>
      </c>
      <c r="J28" s="17">
        <f t="shared" si="0"/>
        <v>854.1446208112874</v>
      </c>
      <c r="K28" s="18">
        <f>IF(J28&lt;&gt;"",RANK(J28,J:J),"")</f>
        <v>26</v>
      </c>
      <c r="L28" s="47" t="s">
        <v>83</v>
      </c>
    </row>
    <row r="29" spans="1:12" ht="38.25">
      <c r="A29" s="81" t="s">
        <v>165</v>
      </c>
      <c r="B29" s="29" t="s">
        <v>126</v>
      </c>
      <c r="C29" s="88" t="s">
        <v>92</v>
      </c>
      <c r="D29" s="30">
        <v>330</v>
      </c>
      <c r="E29" s="17">
        <f>IF(D29&lt;&gt;"",IF(ISNUMBER(D29),MAX(1000/TDE1*(TDE1-D29+MIN(D:D)),1),0),"")</f>
        <v>476.19047619047615</v>
      </c>
      <c r="F29" s="18">
        <f>IF(E29&lt;&gt;"",RANK(E29,E:E),"")</f>
        <v>29</v>
      </c>
      <c r="G29" s="64">
        <v>600</v>
      </c>
      <c r="H29" s="17">
        <f>IF(G29&lt;&gt;"",IF(ISNUMBER(G29),MAX(1000/TDE2*(TDE2-G29+MIN(G:G)),1),0),"")</f>
        <v>260.4938271604938</v>
      </c>
      <c r="I29" s="18">
        <f>IF(H29&lt;&gt;"",RANK(H29,H:H),"")</f>
        <v>18</v>
      </c>
      <c r="J29" s="17">
        <f t="shared" si="0"/>
        <v>736.6843033509699</v>
      </c>
      <c r="K29" s="18">
        <f>IF(J29&lt;&gt;"",RANK(J29,J:J),"")</f>
        <v>27</v>
      </c>
      <c r="L29" s="47" t="s">
        <v>82</v>
      </c>
    </row>
    <row r="30" spans="1:12" ht="25.5">
      <c r="A30" s="81" t="s">
        <v>166</v>
      </c>
      <c r="B30" s="29" t="s">
        <v>115</v>
      </c>
      <c r="C30" s="88" t="s">
        <v>92</v>
      </c>
      <c r="D30" s="70">
        <v>320</v>
      </c>
      <c r="E30" s="17">
        <f>IF(D30&lt;&gt;"",IF(ISNUMBER(D30),MAX(1000/TDE1*(TDE1-D30+MIN(D:D)),1),0),"")</f>
        <v>492.06349206349205</v>
      </c>
      <c r="F30" s="18">
        <f>IF(E30&lt;&gt;"",RANK(E30,E:E),"")</f>
        <v>28</v>
      </c>
      <c r="G30" s="64">
        <v>750</v>
      </c>
      <c r="H30" s="17">
        <f>IF(G30&lt;&gt;"",IF(ISNUMBER(G30),MAX(1000/TDE2*(TDE2-G30+MIN(G:G)),1),0),"")</f>
        <v>75.30864197530863</v>
      </c>
      <c r="I30" s="18">
        <f>IF(H30&lt;&gt;"",RANK(H30,H:H),"")</f>
        <v>26</v>
      </c>
      <c r="J30" s="17">
        <f t="shared" si="0"/>
        <v>567.3721340388007</v>
      </c>
      <c r="K30" s="18">
        <f>IF(J30&lt;&gt;"",RANK(J30,J:J),"")</f>
        <v>28</v>
      </c>
      <c r="L30" s="47"/>
    </row>
    <row r="31" spans="1:42" ht="25.5">
      <c r="A31" s="81" t="s">
        <v>167</v>
      </c>
      <c r="B31" s="29" t="s">
        <v>127</v>
      </c>
      <c r="C31" s="87" t="s">
        <v>46</v>
      </c>
      <c r="D31" s="30">
        <v>460</v>
      </c>
      <c r="E31" s="17">
        <f>IF(D31&lt;&gt;"",IF(ISNUMBER(D31),MAX(1000/TDE1*(TDE1-D31+MIN(D:D)),1),0),"")</f>
        <v>269.8412698412698</v>
      </c>
      <c r="F31" s="18">
        <f>IF(E31&lt;&gt;"",RANK(E31,E:E),"")</f>
        <v>30</v>
      </c>
      <c r="G31" s="64">
        <v>605</v>
      </c>
      <c r="H31" s="17">
        <f>IF(G31&lt;&gt;"",IF(ISNUMBER(G31),MAX(1000/TDE2*(TDE2-G31+MIN(G:G)),1),0),"")</f>
        <v>254.320987654321</v>
      </c>
      <c r="I31" s="18">
        <f>IF(H31&lt;&gt;"",RANK(H31,H:H),"")</f>
        <v>19</v>
      </c>
      <c r="J31" s="17">
        <f t="shared" si="0"/>
        <v>524.1622574955908</v>
      </c>
      <c r="K31" s="18">
        <f>IF(J31&lt;&gt;"",RANK(J31,J:J),"")</f>
        <v>29</v>
      </c>
      <c r="L31" s="47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30" ht="30" customHeight="1">
      <c r="A32" s="81" t="s">
        <v>168</v>
      </c>
      <c r="B32" s="29" t="s">
        <v>122</v>
      </c>
      <c r="C32" s="87" t="s">
        <v>108</v>
      </c>
      <c r="D32" s="30">
        <v>310</v>
      </c>
      <c r="E32" s="17">
        <f>IF(D32&lt;&gt;"",IF(ISNUMBER(D32),MAX(1000/TDE1*(TDE1-D32+MIN(D:D)),1),0),"")</f>
        <v>507.9365079365079</v>
      </c>
      <c r="F32" s="18">
        <f>IF(E32&lt;&gt;"",RANK(E32,E:E),"")</f>
        <v>27</v>
      </c>
      <c r="G32" s="64">
        <v>880</v>
      </c>
      <c r="H32" s="17">
        <f>IF(G32&lt;&gt;"",IF(ISNUMBER(G32),MAX(1000/TDE2*(TDE2-G32+MIN(G:G)),1),0),"")</f>
        <v>1</v>
      </c>
      <c r="I32" s="18">
        <f>IF(H32&lt;&gt;"",RANK(H32,H:H),"")</f>
        <v>28</v>
      </c>
      <c r="J32" s="17">
        <f t="shared" si="0"/>
        <v>508.9365079365079</v>
      </c>
      <c r="K32" s="18">
        <f>IF(J32&lt;&gt;"",RANK(J32,J:J),"")</f>
        <v>30</v>
      </c>
      <c r="L32" s="47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42" ht="25.5">
      <c r="A33" s="81" t="s">
        <v>169</v>
      </c>
      <c r="B33" s="29" t="s">
        <v>110</v>
      </c>
      <c r="C33" s="87" t="s">
        <v>108</v>
      </c>
      <c r="D33" s="45">
        <v>480</v>
      </c>
      <c r="E33" s="17">
        <f>IF(D33&lt;&gt;"",IF(ISNUMBER(D33),MAX(1000/TDE1*(TDE1-D33+MIN(D:D)),1),0),"")</f>
        <v>238.09523809523807</v>
      </c>
      <c r="F33" s="18">
        <f>IF(E33&lt;&gt;"",RANK(E33,E:E),"")</f>
        <v>31</v>
      </c>
      <c r="G33" s="64">
        <v>640</v>
      </c>
      <c r="H33" s="17">
        <f>IF(G33&lt;&gt;"",IF(ISNUMBER(G33),MAX(1000/TDE2*(TDE2-G33+MIN(G:G)),1),0),"")</f>
        <v>211.1111111111111</v>
      </c>
      <c r="I33" s="18">
        <f>IF(H33&lt;&gt;"",RANK(H33,H:H),"")</f>
        <v>23</v>
      </c>
      <c r="J33" s="17">
        <f t="shared" si="0"/>
        <v>449.20634920634916</v>
      </c>
      <c r="K33" s="18">
        <f>IF(J33&lt;&gt;"",RANK(J33,J:J),"")</f>
        <v>31</v>
      </c>
      <c r="L33" s="47" t="s">
        <v>83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29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</row>
    <row r="35" spans="2:30" ht="12.7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1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</row>
    <row r="39" spans="4:42" ht="12.75">
      <c r="D39" s="68"/>
      <c r="E39" s="66"/>
      <c r="F39" s="67"/>
      <c r="G39" s="68"/>
      <c r="H39" s="68"/>
      <c r="I39" s="68"/>
      <c r="J39" s="66"/>
      <c r="K39" s="6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4:42" ht="12.75">
      <c r="D40" s="68"/>
      <c r="E40" s="66"/>
      <c r="F40" s="67"/>
      <c r="G40" s="68"/>
      <c r="H40" s="68"/>
      <c r="I40" s="68"/>
      <c r="J40" s="66"/>
      <c r="K40" s="6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4:42" ht="12.75">
      <c r="D41" s="68"/>
      <c r="E41" s="66"/>
      <c r="F41" s="67"/>
      <c r="G41" s="68"/>
      <c r="H41" s="68"/>
      <c r="I41" s="68"/>
      <c r="J41" s="66"/>
      <c r="K41" s="6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4:42" ht="12.75">
      <c r="D42" s="68"/>
      <c r="E42" s="66"/>
      <c r="F42" s="67"/>
      <c r="G42" s="68"/>
      <c r="H42" s="68"/>
      <c r="I42" s="68"/>
      <c r="J42" s="66"/>
      <c r="K42" s="6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4:42" ht="12.75">
      <c r="D43" s="68"/>
      <c r="E43" s="66"/>
      <c r="F43" s="67"/>
      <c r="G43" s="68"/>
      <c r="H43" s="68"/>
      <c r="I43" s="68"/>
      <c r="J43" s="66"/>
      <c r="K43" s="6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4:42" ht="12.75">
      <c r="D44" s="68"/>
      <c r="E44" s="66"/>
      <c r="F44" s="67"/>
      <c r="G44" s="68"/>
      <c r="H44" s="68"/>
      <c r="I44" s="68"/>
      <c r="J44" s="66"/>
      <c r="K44" s="6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4:42" ht="12.75">
      <c r="D45" s="68"/>
      <c r="E45" s="66"/>
      <c r="F45" s="67"/>
      <c r="G45" s="68"/>
      <c r="H45" s="68"/>
      <c r="I45" s="68"/>
      <c r="J45" s="66"/>
      <c r="K45" s="6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4:42" ht="12.75">
      <c r="D46" s="68"/>
      <c r="E46" s="68"/>
      <c r="F46" s="68"/>
      <c r="G46" s="68"/>
      <c r="H46" s="68"/>
      <c r="I46" s="68"/>
      <c r="J46" s="68"/>
      <c r="K46" s="6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4:42" ht="12.75">
      <c r="D47" s="68"/>
      <c r="E47" s="68"/>
      <c r="F47" s="68"/>
      <c r="G47" s="68"/>
      <c r="H47" s="68"/>
      <c r="I47" s="68"/>
      <c r="J47" s="68"/>
      <c r="K47" s="6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4:42" ht="12.75">
      <c r="D48" s="68"/>
      <c r="E48" s="68"/>
      <c r="F48" s="68"/>
      <c r="G48" s="68"/>
      <c r="H48" s="68"/>
      <c r="I48" s="68"/>
      <c r="J48" s="68"/>
      <c r="K48" s="6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4:42" ht="12.75">
      <c r="D49" s="68"/>
      <c r="E49" s="68"/>
      <c r="F49" s="68"/>
      <c r="G49" s="68"/>
      <c r="H49" s="68"/>
      <c r="I49" s="68"/>
      <c r="J49" s="68"/>
      <c r="K49" s="6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4:42" ht="12.75">
      <c r="D50" s="68"/>
      <c r="E50" s="68"/>
      <c r="F50" s="68"/>
      <c r="G50" s="68"/>
      <c r="H50" s="68"/>
      <c r="I50" s="68"/>
      <c r="J50" s="68"/>
      <c r="K50" s="6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4:42" ht="12.75">
      <c r="D51" s="68"/>
      <c r="E51" s="68"/>
      <c r="F51" s="68"/>
      <c r="G51" s="68"/>
      <c r="H51" s="68"/>
      <c r="I51" s="68"/>
      <c r="J51" s="68"/>
      <c r="K51" s="6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4:42" ht="12.75">
      <c r="D52" s="68"/>
      <c r="E52" s="68"/>
      <c r="F52" s="68"/>
      <c r="G52" s="68"/>
      <c r="H52" s="68"/>
      <c r="I52" s="68"/>
      <c r="J52" s="68"/>
      <c r="K52" s="6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4:42" ht="12.75">
      <c r="D53" s="68"/>
      <c r="E53" s="68"/>
      <c r="F53" s="68"/>
      <c r="G53" s="68"/>
      <c r="H53" s="68"/>
      <c r="I53" s="68"/>
      <c r="J53" s="68"/>
      <c r="K53" s="6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4:42" ht="12.75">
      <c r="D54" s="68"/>
      <c r="E54" s="68"/>
      <c r="F54" s="68"/>
      <c r="G54" s="68"/>
      <c r="H54" s="68"/>
      <c r="I54" s="68"/>
      <c r="J54" s="68"/>
      <c r="K54" s="6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4:42" ht="12.75">
      <c r="D55" s="68"/>
      <c r="E55" s="68"/>
      <c r="F55" s="68"/>
      <c r="G55" s="68"/>
      <c r="H55" s="68"/>
      <c r="I55" s="68"/>
      <c r="J55" s="68"/>
      <c r="K55" s="6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4:42" ht="12.75">
      <c r="D56" s="68"/>
      <c r="E56" s="68"/>
      <c r="F56" s="68"/>
      <c r="G56" s="68"/>
      <c r="H56" s="68"/>
      <c r="I56" s="68"/>
      <c r="J56" s="68"/>
      <c r="K56" s="6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4:42" ht="12.75">
      <c r="D57" s="68"/>
      <c r="E57" s="68"/>
      <c r="F57" s="68"/>
      <c r="G57" s="68"/>
      <c r="H57" s="68"/>
      <c r="I57" s="68"/>
      <c r="J57" s="68"/>
      <c r="K57" s="6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4:42" ht="12.75">
      <c r="D58" s="68"/>
      <c r="E58" s="68"/>
      <c r="F58" s="68"/>
      <c r="G58" s="68"/>
      <c r="H58" s="68"/>
      <c r="I58" s="68"/>
      <c r="J58" s="68"/>
      <c r="K58" s="6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4:42" ht="12.75">
      <c r="D59" s="68"/>
      <c r="E59" s="68"/>
      <c r="F59" s="68"/>
      <c r="G59" s="68"/>
      <c r="H59" s="68"/>
      <c r="I59" s="68"/>
      <c r="J59" s="68"/>
      <c r="K59" s="6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</row>
    <row r="60" spans="4:42" ht="12.75">
      <c r="D60" s="68"/>
      <c r="E60" s="68"/>
      <c r="F60" s="68"/>
      <c r="G60" s="68"/>
      <c r="H60" s="68"/>
      <c r="I60" s="68"/>
      <c r="J60" s="68"/>
      <c r="K60" s="6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</row>
    <row r="61" spans="4:42" ht="12.75">
      <c r="D61" s="68"/>
      <c r="E61" s="68"/>
      <c r="F61" s="68"/>
      <c r="G61" s="68"/>
      <c r="H61" s="68"/>
      <c r="I61" s="68"/>
      <c r="J61" s="68"/>
      <c r="K61" s="6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</row>
    <row r="62" spans="4:42" ht="12.75">
      <c r="D62" s="68"/>
      <c r="E62" s="68"/>
      <c r="F62" s="68"/>
      <c r="G62" s="68"/>
      <c r="H62" s="68"/>
      <c r="I62" s="68"/>
      <c r="J62" s="68"/>
      <c r="K62" s="6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</row>
    <row r="63" spans="4:42" ht="12.75">
      <c r="D63" s="68"/>
      <c r="E63" s="68"/>
      <c r="F63" s="68"/>
      <c r="G63" s="68"/>
      <c r="H63" s="68"/>
      <c r="I63" s="68"/>
      <c r="J63" s="68"/>
      <c r="K63" s="6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</row>
    <row r="64" spans="4:42" ht="12.75">
      <c r="D64" s="68"/>
      <c r="E64" s="68"/>
      <c r="F64" s="68"/>
      <c r="G64" s="68"/>
      <c r="H64" s="68"/>
      <c r="I64" s="68"/>
      <c r="J64" s="68"/>
      <c r="K64" s="6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</row>
    <row r="65" spans="4:42" ht="12.75">
      <c r="D65" s="68"/>
      <c r="E65" s="68"/>
      <c r="F65" s="68"/>
      <c r="G65" s="68"/>
      <c r="H65" s="68"/>
      <c r="I65" s="68"/>
      <c r="J65" s="68"/>
      <c r="K65" s="6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</row>
    <row r="66" spans="4:42" ht="12.75">
      <c r="D66" s="68"/>
      <c r="E66" s="68"/>
      <c r="F66" s="68"/>
      <c r="G66" s="68"/>
      <c r="H66" s="68"/>
      <c r="I66" s="68"/>
      <c r="J66" s="68"/>
      <c r="K66" s="6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</row>
    <row r="67" spans="4:42" ht="12.75">
      <c r="D67" s="68"/>
      <c r="E67" s="68"/>
      <c r="F67" s="68"/>
      <c r="G67" s="68"/>
      <c r="H67" s="68"/>
      <c r="I67" s="68"/>
      <c r="J67" s="68"/>
      <c r="K67" s="6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</row>
    <row r="68" spans="4:42" ht="12.75">
      <c r="D68" s="68"/>
      <c r="E68" s="68"/>
      <c r="F68" s="68"/>
      <c r="G68" s="68"/>
      <c r="H68" s="68"/>
      <c r="I68" s="68"/>
      <c r="J68" s="68"/>
      <c r="K68" s="6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</row>
    <row r="69" spans="4:42" ht="12.75">
      <c r="D69" s="68"/>
      <c r="E69" s="68"/>
      <c r="F69" s="68"/>
      <c r="G69" s="68"/>
      <c r="H69" s="68"/>
      <c r="I69" s="68"/>
      <c r="J69" s="68"/>
      <c r="K69" s="6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</row>
    <row r="70" spans="4:42" ht="12.75">
      <c r="D70" s="68"/>
      <c r="E70" s="68"/>
      <c r="F70" s="68"/>
      <c r="G70" s="68"/>
      <c r="H70" s="68"/>
      <c r="I70" s="68"/>
      <c r="J70" s="68"/>
      <c r="K70" s="6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</row>
    <row r="71" spans="4:42" ht="12.75">
      <c r="D71" s="68"/>
      <c r="E71" s="68"/>
      <c r="F71" s="68"/>
      <c r="G71" s="68"/>
      <c r="H71" s="68"/>
      <c r="I71" s="68"/>
      <c r="J71" s="68"/>
      <c r="K71" s="6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</row>
    <row r="72" spans="4:42" ht="12.75">
      <c r="D72" s="68"/>
      <c r="E72" s="68"/>
      <c r="F72" s="68"/>
      <c r="G72" s="68"/>
      <c r="H72" s="68"/>
      <c r="I72" s="68"/>
      <c r="J72" s="68"/>
      <c r="K72" s="6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</row>
    <row r="73" spans="4:42" ht="12.75">
      <c r="D73" s="68"/>
      <c r="E73" s="68"/>
      <c r="F73" s="68"/>
      <c r="G73" s="68"/>
      <c r="H73" s="68"/>
      <c r="I73" s="68"/>
      <c r="J73" s="68"/>
      <c r="K73" s="6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</row>
    <row r="74" spans="4:42" ht="12.75">
      <c r="D74" s="68"/>
      <c r="E74" s="68"/>
      <c r="F74" s="68"/>
      <c r="G74" s="68"/>
      <c r="H74" s="68"/>
      <c r="I74" s="68"/>
      <c r="J74" s="68"/>
      <c r="K74" s="6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</row>
    <row r="75" spans="4:42" ht="12.75">
      <c r="D75" s="68"/>
      <c r="E75" s="68"/>
      <c r="F75" s="68"/>
      <c r="G75" s="68"/>
      <c r="H75" s="68"/>
      <c r="I75" s="68"/>
      <c r="J75" s="68"/>
      <c r="K75" s="6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</row>
    <row r="76" spans="4:42" ht="12.75">
      <c r="D76" s="68"/>
      <c r="E76" s="68"/>
      <c r="F76" s="68"/>
      <c r="G76" s="68"/>
      <c r="H76" s="68"/>
      <c r="I76" s="68"/>
      <c r="J76" s="68"/>
      <c r="K76" s="6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</row>
    <row r="77" spans="4:42" ht="12.75">
      <c r="D77" s="68"/>
      <c r="E77" s="68"/>
      <c r="F77" s="68"/>
      <c r="G77" s="68"/>
      <c r="H77" s="68"/>
      <c r="I77" s="68"/>
      <c r="J77" s="68"/>
      <c r="K77" s="6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</row>
    <row r="78" spans="4:42" ht="12.75">
      <c r="D78" s="68"/>
      <c r="E78" s="68"/>
      <c r="F78" s="68"/>
      <c r="G78" s="68"/>
      <c r="H78" s="68"/>
      <c r="I78" s="68"/>
      <c r="J78" s="68"/>
      <c r="K78" s="6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</row>
    <row r="79" spans="4:42" ht="12.75">
      <c r="D79" s="68"/>
      <c r="E79" s="68"/>
      <c r="F79" s="68"/>
      <c r="G79" s="68"/>
      <c r="H79" s="68"/>
      <c r="I79" s="68"/>
      <c r="J79" s="68"/>
      <c r="K79" s="6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</row>
    <row r="80" spans="4:42" ht="12.75">
      <c r="D80" s="68"/>
      <c r="E80" s="68"/>
      <c r="F80" s="68"/>
      <c r="G80" s="68"/>
      <c r="H80" s="68"/>
      <c r="I80" s="68"/>
      <c r="J80" s="68"/>
      <c r="K80" s="6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</row>
    <row r="81" spans="4:42" ht="12.75">
      <c r="D81" s="68"/>
      <c r="E81" s="68"/>
      <c r="F81" s="68"/>
      <c r="G81" s="68"/>
      <c r="H81" s="68"/>
      <c r="I81" s="68"/>
      <c r="J81" s="68"/>
      <c r="K81" s="6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</row>
    <row r="82" spans="4:42" ht="12.75">
      <c r="D82" s="68"/>
      <c r="E82" s="68"/>
      <c r="F82" s="68"/>
      <c r="G82" s="68"/>
      <c r="H82" s="68"/>
      <c r="I82" s="68"/>
      <c r="J82" s="68"/>
      <c r="K82" s="6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</row>
    <row r="83" spans="4:42" ht="12.75">
      <c r="D83" s="68"/>
      <c r="E83" s="68"/>
      <c r="F83" s="68"/>
      <c r="G83" s="68"/>
      <c r="H83" s="68"/>
      <c r="I83" s="68"/>
      <c r="J83" s="68"/>
      <c r="K83" s="6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</row>
    <row r="84" spans="4:42" ht="12.75">
      <c r="D84" s="68"/>
      <c r="E84" s="68"/>
      <c r="F84" s="68"/>
      <c r="G84" s="68"/>
      <c r="H84" s="68"/>
      <c r="I84" s="68"/>
      <c r="J84" s="68"/>
      <c r="K84" s="6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</row>
    <row r="85" spans="4:42" ht="12.75">
      <c r="D85" s="68"/>
      <c r="E85" s="68"/>
      <c r="F85" s="68"/>
      <c r="G85" s="68"/>
      <c r="H85" s="68"/>
      <c r="I85" s="68"/>
      <c r="J85" s="68"/>
      <c r="K85" s="6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</row>
    <row r="86" spans="4:42" ht="12.75">
      <c r="D86" s="68"/>
      <c r="E86" s="68"/>
      <c r="F86" s="68"/>
      <c r="G86" s="68"/>
      <c r="H86" s="68"/>
      <c r="I86" s="68"/>
      <c r="J86" s="68"/>
      <c r="K86" s="6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</row>
    <row r="87" spans="4:42" ht="12.75">
      <c r="D87" s="68"/>
      <c r="E87" s="68"/>
      <c r="F87" s="68"/>
      <c r="G87" s="68"/>
      <c r="H87" s="68"/>
      <c r="I87" s="68"/>
      <c r="J87" s="68"/>
      <c r="K87" s="6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</row>
    <row r="88" spans="4:42" ht="12.75">
      <c r="D88" s="68"/>
      <c r="E88" s="68"/>
      <c r="F88" s="68"/>
      <c r="G88" s="68"/>
      <c r="H88" s="68"/>
      <c r="I88" s="68"/>
      <c r="J88" s="68"/>
      <c r="K88" s="6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</row>
    <row r="89" spans="4:42" ht="12.75">
      <c r="D89" s="68"/>
      <c r="E89" s="68"/>
      <c r="F89" s="68"/>
      <c r="G89" s="68"/>
      <c r="H89" s="68"/>
      <c r="I89" s="68"/>
      <c r="J89" s="68"/>
      <c r="K89" s="6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</row>
    <row r="90" spans="4:42" ht="12.75">
      <c r="D90" s="68"/>
      <c r="E90" s="68"/>
      <c r="F90" s="68"/>
      <c r="G90" s="68"/>
      <c r="H90" s="68"/>
      <c r="I90" s="68"/>
      <c r="J90" s="68"/>
      <c r="K90" s="6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</row>
    <row r="91" spans="4:42" ht="12.75">
      <c r="D91" s="68"/>
      <c r="E91" s="68"/>
      <c r="F91" s="68"/>
      <c r="G91" s="68"/>
      <c r="H91" s="68"/>
      <c r="I91" s="68"/>
      <c r="J91" s="68"/>
      <c r="K91" s="6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</row>
    <row r="92" spans="4:42" ht="12.75">
      <c r="D92" s="68"/>
      <c r="E92" s="68"/>
      <c r="F92" s="68"/>
      <c r="G92" s="68"/>
      <c r="H92" s="68"/>
      <c r="I92" s="68"/>
      <c r="J92" s="68"/>
      <c r="K92" s="6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</row>
    <row r="93" spans="4:42" ht="12.75">
      <c r="D93" s="68"/>
      <c r="E93" s="68"/>
      <c r="F93" s="68"/>
      <c r="G93" s="68"/>
      <c r="H93" s="68"/>
      <c r="I93" s="68"/>
      <c r="J93" s="68"/>
      <c r="K93" s="6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</row>
    <row r="94" spans="4:42" ht="12.75">
      <c r="D94" s="68"/>
      <c r="E94" s="68"/>
      <c r="F94" s="68"/>
      <c r="G94" s="68"/>
      <c r="H94" s="68"/>
      <c r="I94" s="68"/>
      <c r="J94" s="68"/>
      <c r="K94" s="6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</row>
    <row r="95" spans="4:42" ht="12.75">
      <c r="D95" s="68"/>
      <c r="E95" s="68"/>
      <c r="F95" s="68"/>
      <c r="G95" s="68"/>
      <c r="H95" s="68"/>
      <c r="I95" s="68"/>
      <c r="J95" s="68"/>
      <c r="K95" s="6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</row>
    <row r="96" spans="4:42" ht="12.75">
      <c r="D96" s="68"/>
      <c r="E96" s="68"/>
      <c r="F96" s="68"/>
      <c r="G96" s="68"/>
      <c r="H96" s="68"/>
      <c r="I96" s="68"/>
      <c r="J96" s="68"/>
      <c r="K96" s="6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</row>
    <row r="97" spans="4:42" ht="12.75">
      <c r="D97" s="68"/>
      <c r="E97" s="68"/>
      <c r="F97" s="68"/>
      <c r="G97" s="68"/>
      <c r="H97" s="68"/>
      <c r="I97" s="68"/>
      <c r="J97" s="68"/>
      <c r="K97" s="6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</row>
    <row r="98" spans="4:42" ht="12.75">
      <c r="D98" s="68"/>
      <c r="E98" s="68"/>
      <c r="F98" s="68"/>
      <c r="G98" s="68"/>
      <c r="H98" s="68"/>
      <c r="I98" s="68"/>
      <c r="J98" s="68"/>
      <c r="K98" s="6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</row>
    <row r="99" spans="4:42" ht="12.75">
      <c r="D99" s="68"/>
      <c r="E99" s="68"/>
      <c r="F99" s="68"/>
      <c r="G99" s="68"/>
      <c r="H99" s="68"/>
      <c r="I99" s="68"/>
      <c r="J99" s="68"/>
      <c r="K99" s="6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</row>
    <row r="100" spans="4:42" ht="12.75">
      <c r="D100" s="68"/>
      <c r="E100" s="68"/>
      <c r="F100" s="68"/>
      <c r="G100" s="68"/>
      <c r="H100" s="68"/>
      <c r="I100" s="68"/>
      <c r="J100" s="68"/>
      <c r="K100" s="6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</row>
    <row r="101" spans="4:42" ht="12.75">
      <c r="D101" s="68"/>
      <c r="E101" s="68"/>
      <c r="F101" s="68"/>
      <c r="G101" s="68"/>
      <c r="H101" s="68"/>
      <c r="I101" s="68"/>
      <c r="J101" s="68"/>
      <c r="K101" s="6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</row>
    <row r="102" spans="4:42" ht="12.75">
      <c r="D102" s="68"/>
      <c r="E102" s="68"/>
      <c r="F102" s="68"/>
      <c r="G102" s="68"/>
      <c r="H102" s="68"/>
      <c r="I102" s="68"/>
      <c r="J102" s="68"/>
      <c r="K102" s="6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</row>
    <row r="103" spans="4:42" ht="12.75">
      <c r="D103" s="68"/>
      <c r="E103" s="68"/>
      <c r="F103" s="68"/>
      <c r="G103" s="68"/>
      <c r="H103" s="68"/>
      <c r="I103" s="68"/>
      <c r="J103" s="68"/>
      <c r="K103" s="6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</row>
    <row r="104" spans="4:42" ht="12.75">
      <c r="D104" s="68"/>
      <c r="E104" s="68"/>
      <c r="F104" s="68"/>
      <c r="G104" s="68"/>
      <c r="H104" s="68"/>
      <c r="I104" s="68"/>
      <c r="J104" s="68"/>
      <c r="K104" s="6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</row>
    <row r="105" spans="4:42" ht="12.75">
      <c r="D105" s="68"/>
      <c r="E105" s="68"/>
      <c r="F105" s="68"/>
      <c r="G105" s="68"/>
      <c r="H105" s="68"/>
      <c r="I105" s="68"/>
      <c r="J105" s="68"/>
      <c r="K105" s="6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</row>
    <row r="106" spans="4:42" ht="12.75">
      <c r="D106" s="68"/>
      <c r="E106" s="68"/>
      <c r="F106" s="68"/>
      <c r="G106" s="68"/>
      <c r="H106" s="68"/>
      <c r="I106" s="68"/>
      <c r="J106" s="68"/>
      <c r="K106" s="6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</row>
    <row r="107" spans="4:42" ht="12.75">
      <c r="D107" s="68"/>
      <c r="E107" s="68"/>
      <c r="F107" s="68"/>
      <c r="G107" s="68"/>
      <c r="H107" s="68"/>
      <c r="I107" s="68"/>
      <c r="J107" s="68"/>
      <c r="K107" s="6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</row>
    <row r="108" spans="4:42" ht="12.75">
      <c r="D108" s="68"/>
      <c r="E108" s="68"/>
      <c r="F108" s="68"/>
      <c r="G108" s="68"/>
      <c r="H108" s="68"/>
      <c r="I108" s="68"/>
      <c r="J108" s="68"/>
      <c r="K108" s="6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</row>
    <row r="109" spans="4:42" ht="12.75">
      <c r="D109" s="68"/>
      <c r="E109" s="68"/>
      <c r="F109" s="68"/>
      <c r="G109" s="68"/>
      <c r="H109" s="68"/>
      <c r="I109" s="68"/>
      <c r="J109" s="68"/>
      <c r="K109" s="6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</row>
    <row r="110" spans="4:42" ht="12.75">
      <c r="D110" s="68"/>
      <c r="E110" s="68"/>
      <c r="F110" s="68"/>
      <c r="G110" s="68"/>
      <c r="H110" s="68"/>
      <c r="I110" s="68"/>
      <c r="J110" s="68"/>
      <c r="K110" s="6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</row>
    <row r="111" spans="4:42" ht="12.75">
      <c r="D111" s="68"/>
      <c r="E111" s="68"/>
      <c r="F111" s="68"/>
      <c r="G111" s="68"/>
      <c r="H111" s="68"/>
      <c r="I111" s="68"/>
      <c r="J111" s="68"/>
      <c r="K111" s="6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</row>
    <row r="112" spans="4:42" ht="12.75">
      <c r="D112" s="68"/>
      <c r="E112" s="68"/>
      <c r="F112" s="68"/>
      <c r="G112" s="68"/>
      <c r="H112" s="68"/>
      <c r="I112" s="68"/>
      <c r="J112" s="68"/>
      <c r="K112" s="6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</row>
    <row r="113" spans="4:42" ht="12.75">
      <c r="D113" s="68"/>
      <c r="E113" s="68"/>
      <c r="F113" s="68"/>
      <c r="G113" s="68"/>
      <c r="H113" s="68"/>
      <c r="I113" s="68"/>
      <c r="J113" s="68"/>
      <c r="K113" s="6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</row>
    <row r="114" spans="4:42" ht="12.75">
      <c r="D114" s="68"/>
      <c r="E114" s="68"/>
      <c r="F114" s="68"/>
      <c r="G114" s="68"/>
      <c r="H114" s="68"/>
      <c r="I114" s="68"/>
      <c r="J114" s="68"/>
      <c r="K114" s="6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</row>
    <row r="115" spans="4:42" ht="12.75">
      <c r="D115" s="68"/>
      <c r="E115" s="68"/>
      <c r="F115" s="68"/>
      <c r="G115" s="68"/>
      <c r="H115" s="68"/>
      <c r="I115" s="68"/>
      <c r="J115" s="68"/>
      <c r="K115" s="6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</row>
    <row r="116" spans="4:42" ht="12.75">
      <c r="D116" s="68"/>
      <c r="E116" s="68"/>
      <c r="F116" s="68"/>
      <c r="G116" s="68"/>
      <c r="H116" s="68"/>
      <c r="I116" s="68"/>
      <c r="J116" s="68"/>
      <c r="K116" s="6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</row>
    <row r="117" spans="4:42" ht="12.75">
      <c r="D117" s="68"/>
      <c r="E117" s="68"/>
      <c r="F117" s="68"/>
      <c r="G117" s="68"/>
      <c r="H117" s="68"/>
      <c r="I117" s="68"/>
      <c r="J117" s="68"/>
      <c r="K117" s="6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</row>
    <row r="118" spans="4:42" ht="12.75">
      <c r="D118" s="68"/>
      <c r="E118" s="68"/>
      <c r="F118" s="68"/>
      <c r="G118" s="68"/>
      <c r="H118" s="68"/>
      <c r="I118" s="68"/>
      <c r="J118" s="68"/>
      <c r="K118" s="6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</row>
    <row r="119" spans="4:42" ht="12.75">
      <c r="D119" s="68"/>
      <c r="E119" s="68"/>
      <c r="F119" s="68"/>
      <c r="G119" s="68"/>
      <c r="H119" s="68"/>
      <c r="I119" s="68"/>
      <c r="J119" s="68"/>
      <c r="K119" s="6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</row>
    <row r="120" spans="4:42" ht="12.75">
      <c r="D120" s="68"/>
      <c r="E120" s="68"/>
      <c r="F120" s="68"/>
      <c r="G120" s="68"/>
      <c r="H120" s="68"/>
      <c r="I120" s="68"/>
      <c r="J120" s="68"/>
      <c r="K120" s="6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</row>
    <row r="121" spans="4:42" ht="12.75">
      <c r="D121" s="68"/>
      <c r="E121" s="68"/>
      <c r="F121" s="68"/>
      <c r="G121" s="68"/>
      <c r="H121" s="68"/>
      <c r="I121" s="68"/>
      <c r="J121" s="68"/>
      <c r="K121" s="6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</row>
    <row r="122" spans="4:42" ht="12.75">
      <c r="D122" s="68"/>
      <c r="E122" s="68"/>
      <c r="F122" s="68"/>
      <c r="G122" s="68"/>
      <c r="H122" s="68"/>
      <c r="I122" s="68"/>
      <c r="J122" s="68"/>
      <c r="K122" s="6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</row>
    <row r="123" spans="4:42" ht="12.75">
      <c r="D123" s="68"/>
      <c r="E123" s="68"/>
      <c r="F123" s="68"/>
      <c r="G123" s="68"/>
      <c r="H123" s="68"/>
      <c r="I123" s="68"/>
      <c r="J123" s="68"/>
      <c r="K123" s="6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</row>
    <row r="124" spans="4:42" ht="12.75">
      <c r="D124" s="68"/>
      <c r="E124" s="68"/>
      <c r="F124" s="68"/>
      <c r="G124" s="68"/>
      <c r="H124" s="68"/>
      <c r="I124" s="68"/>
      <c r="J124" s="68"/>
      <c r="K124" s="6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</row>
    <row r="125" spans="4:42" ht="12.75">
      <c r="D125" s="68"/>
      <c r="E125" s="68"/>
      <c r="F125" s="68"/>
      <c r="G125" s="68"/>
      <c r="H125" s="68"/>
      <c r="I125" s="68"/>
      <c r="J125" s="68"/>
      <c r="K125" s="6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</row>
    <row r="126" spans="4:42" ht="12.75">
      <c r="D126" s="68"/>
      <c r="E126" s="68"/>
      <c r="F126" s="68"/>
      <c r="G126" s="68"/>
      <c r="H126" s="68"/>
      <c r="I126" s="68"/>
      <c r="J126" s="68"/>
      <c r="K126" s="6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</row>
    <row r="127" spans="4:42" ht="12.75">
      <c r="D127" s="68"/>
      <c r="E127" s="68"/>
      <c r="F127" s="68"/>
      <c r="G127" s="68"/>
      <c r="H127" s="68"/>
      <c r="I127" s="68"/>
      <c r="J127" s="68"/>
      <c r="K127" s="6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</row>
    <row r="128" spans="4:42" ht="12.75">
      <c r="D128" s="68"/>
      <c r="E128" s="68"/>
      <c r="F128" s="68"/>
      <c r="G128" s="68"/>
      <c r="H128" s="68"/>
      <c r="I128" s="68"/>
      <c r="J128" s="68"/>
      <c r="K128" s="6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</row>
    <row r="129" spans="4:42" ht="12.75">
      <c r="D129" s="68"/>
      <c r="E129" s="68"/>
      <c r="F129" s="68"/>
      <c r="G129" s="68"/>
      <c r="H129" s="68"/>
      <c r="I129" s="68"/>
      <c r="J129" s="68"/>
      <c r="K129" s="6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</row>
    <row r="130" spans="4:42" ht="12.75">
      <c r="D130" s="68"/>
      <c r="E130" s="68"/>
      <c r="F130" s="68"/>
      <c r="G130" s="68"/>
      <c r="H130" s="68"/>
      <c r="I130" s="68"/>
      <c r="J130" s="68"/>
      <c r="K130" s="6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</row>
    <row r="131" spans="4:42" ht="12.75">
      <c r="D131" s="68"/>
      <c r="E131" s="68"/>
      <c r="F131" s="68"/>
      <c r="G131" s="68"/>
      <c r="H131" s="68"/>
      <c r="I131" s="68"/>
      <c r="J131" s="68"/>
      <c r="K131" s="6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</row>
    <row r="132" spans="4:42" ht="12.75">
      <c r="D132" s="68"/>
      <c r="E132" s="68"/>
      <c r="F132" s="68"/>
      <c r="G132" s="68"/>
      <c r="H132" s="68"/>
      <c r="I132" s="68"/>
      <c r="J132" s="68"/>
      <c r="K132" s="6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</row>
    <row r="133" spans="12:42" ht="12.75"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</row>
    <row r="134" spans="12:42" ht="12.75"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</row>
  </sheetData>
  <sheetProtection/>
  <mergeCells count="7">
    <mergeCell ref="L1:L2"/>
    <mergeCell ref="G1:I1"/>
    <mergeCell ref="J1:K1"/>
    <mergeCell ref="A1:A2"/>
    <mergeCell ref="B1:B2"/>
    <mergeCell ref="C1:C2"/>
    <mergeCell ref="D1:F1"/>
  </mergeCells>
  <printOptions horizontalCentered="1"/>
  <pageMargins left="0.2362204724409449" right="0.2362204724409449" top="0.35433070866141736" bottom="0.35433070866141736" header="0.31496062992125984" footer="0.31496062992125984"/>
  <pageSetup fitToHeight="2" fitToWidth="1" horizontalDpi="300" verticalDpi="300" orientation="portrait" paperSize="9" scale="94" r:id="rId1"/>
  <headerFooter alignWithMargins="0">
    <oddHeader>&amp;CV Ogólnopolska Mno "O Złoty Liść Jesieni"
Kategoria  TD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4">
      <selection activeCell="F16" sqref="F16"/>
    </sheetView>
  </sheetViews>
  <sheetFormatPr defaultColWidth="9.00390625" defaultRowHeight="12.75"/>
  <cols>
    <col min="1" max="1" width="24.125" style="0" bestFit="1" customWidth="1"/>
    <col min="2" max="2" width="40.125" style="0" customWidth="1"/>
    <col min="3" max="3" width="8.00390625" style="0" customWidth="1"/>
  </cols>
  <sheetData>
    <row r="1" spans="1:3" ht="25.5" customHeight="1">
      <c r="A1" s="151" t="s">
        <v>1</v>
      </c>
      <c r="B1" s="151" t="s">
        <v>2</v>
      </c>
      <c r="C1" s="11" t="s">
        <v>9</v>
      </c>
    </row>
    <row r="2" spans="1:3" ht="42" customHeight="1">
      <c r="A2" s="152"/>
      <c r="B2" s="152"/>
      <c r="C2" s="26" t="s">
        <v>17</v>
      </c>
    </row>
    <row r="3" spans="1:3" ht="12.75">
      <c r="A3" s="44" t="s">
        <v>240</v>
      </c>
      <c r="B3" s="42" t="s">
        <v>236</v>
      </c>
      <c r="C3" s="30">
        <v>0</v>
      </c>
    </row>
    <row r="4" spans="1:3" ht="12.75">
      <c r="A4" s="44" t="s">
        <v>237</v>
      </c>
      <c r="B4" s="42" t="s">
        <v>236</v>
      </c>
      <c r="C4" s="30">
        <v>0</v>
      </c>
    </row>
    <row r="5" spans="1:3" ht="12.75">
      <c r="A5" s="29" t="s">
        <v>238</v>
      </c>
      <c r="B5" s="42" t="s">
        <v>239</v>
      </c>
      <c r="C5" s="30">
        <v>0</v>
      </c>
    </row>
    <row r="6" spans="1:3" ht="12.75">
      <c r="A6" s="13" t="s">
        <v>241</v>
      </c>
      <c r="B6" s="42" t="s">
        <v>236</v>
      </c>
      <c r="C6" s="30">
        <v>0</v>
      </c>
    </row>
    <row r="9" ht="12.75" customHeight="1"/>
    <row r="10" ht="12.75" hidden="1"/>
    <row r="11" ht="12.75" hidden="1"/>
    <row r="12" ht="14.25" customHeight="1"/>
    <row r="13" ht="17.25" customHeight="1"/>
    <row r="14" ht="12" customHeight="1"/>
  </sheetData>
  <sheetProtection/>
  <mergeCells count="2">
    <mergeCell ref="A1:A2"/>
    <mergeCell ref="B1:B2"/>
  </mergeCells>
  <printOptions horizontalCentered="1"/>
  <pageMargins left="0.7874015748031497" right="0.7874015748031497" top="0.5905511811023623" bottom="0.984251968503937" header="0.3937007874015748" footer="0.5118110236220472"/>
  <pageSetup horizontalDpi="300" verticalDpi="300" orientation="portrait" paperSize="9" r:id="rId1"/>
  <headerFooter alignWithMargins="0">
    <oddHeader>&amp;CKATEGORIA  TP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117"/>
  <sheetViews>
    <sheetView view="pageLayout" workbookViewId="0" topLeftCell="A1">
      <selection activeCell="C6" sqref="C6"/>
    </sheetView>
  </sheetViews>
  <sheetFormatPr defaultColWidth="9.00390625" defaultRowHeight="12.75"/>
  <cols>
    <col min="1" max="1" width="3.00390625" style="0" customWidth="1"/>
    <col min="2" max="2" width="25.75390625" style="75" customWidth="1"/>
    <col min="3" max="3" width="30.00390625" style="76" customWidth="1"/>
    <col min="4" max="4" width="5.75390625" style="77" bestFit="1" customWidth="1"/>
    <col min="5" max="5" width="8.625" style="77" customWidth="1"/>
    <col min="6" max="6" width="3.625" style="77" customWidth="1"/>
    <col min="7" max="7" width="5.625" style="77" hidden="1" customWidth="1"/>
    <col min="8" max="8" width="8.125" style="77" hidden="1" customWidth="1"/>
    <col min="9" max="9" width="4.125" style="77" hidden="1" customWidth="1"/>
    <col min="10" max="10" width="9.25390625" style="77" hidden="1" customWidth="1"/>
    <col min="11" max="11" width="4.25390625" style="77" hidden="1" customWidth="1"/>
  </cols>
  <sheetData>
    <row r="1" spans="1:11" ht="12.75" customHeight="1">
      <c r="A1" s="148" t="s">
        <v>0</v>
      </c>
      <c r="B1" s="151" t="s">
        <v>1</v>
      </c>
      <c r="C1" s="135" t="s">
        <v>2</v>
      </c>
      <c r="D1" s="138" t="s">
        <v>9</v>
      </c>
      <c r="E1" s="150"/>
      <c r="F1" s="139"/>
      <c r="G1" s="138" t="s">
        <v>10</v>
      </c>
      <c r="H1" s="150"/>
      <c r="I1" s="139"/>
      <c r="J1" s="138" t="s">
        <v>14</v>
      </c>
      <c r="K1" s="139"/>
    </row>
    <row r="2" spans="1:11" s="22" customFormat="1" ht="72" customHeight="1">
      <c r="A2" s="149"/>
      <c r="B2" s="152"/>
      <c r="C2" s="149"/>
      <c r="D2" s="26" t="s">
        <v>17</v>
      </c>
      <c r="E2" s="27" t="s">
        <v>18</v>
      </c>
      <c r="F2" s="26" t="s">
        <v>13</v>
      </c>
      <c r="G2" s="26" t="s">
        <v>17</v>
      </c>
      <c r="H2" s="27" t="s">
        <v>18</v>
      </c>
      <c r="I2" s="26" t="s">
        <v>13</v>
      </c>
      <c r="J2" s="27" t="s">
        <v>18</v>
      </c>
      <c r="K2" s="26" t="s">
        <v>13</v>
      </c>
    </row>
    <row r="3" spans="1:11" ht="25.5" customHeight="1">
      <c r="A3" s="81">
        <v>1</v>
      </c>
      <c r="B3" s="29" t="s">
        <v>64</v>
      </c>
      <c r="C3" s="87" t="s">
        <v>63</v>
      </c>
      <c r="D3" s="45">
        <v>10</v>
      </c>
      <c r="E3" s="28">
        <f>IF(D3&lt;&gt;"",IF(ISNUMBER(D3),MAX(1000/Stałe!$N$2*(Stałe!$N$2-D3+MIN(D:D)),0),0),"")</f>
        <v>1000</v>
      </c>
      <c r="F3" s="9">
        <v>1</v>
      </c>
      <c r="G3" s="30"/>
      <c r="H3" s="28">
        <f>IF(G3&lt;&gt;"",IF(ISNUMBER(G3),MAX(1000/Stałe!$N$3*(Stałe!$N$3-G3+MIN(G:G)),0),0),"")</f>
      </c>
      <c r="I3" s="9">
        <f>IF(H3&lt;&gt;"",RANK(H3,H:H),"")</f>
      </c>
      <c r="J3" s="28">
        <f>IF(H3&lt;&gt;"",E3+H3,"")</f>
      </c>
      <c r="K3" s="9">
        <f>IF(J3&lt;&gt;"",RANK(J3,J:J),"")</f>
      </c>
    </row>
    <row r="4" spans="1:11" ht="57" customHeight="1">
      <c r="A4" s="97"/>
      <c r="B4" s="98"/>
      <c r="C4" s="99"/>
      <c r="D4" s="100"/>
      <c r="E4" s="101">
        <f>IF(D4&lt;&gt;"",IF(ISNUMBER(D4),MAX(1000/Stałe!$N$2*(Stałe!$N$2-D4+MIN(D:D)),0),0),"")</f>
      </c>
      <c r="F4" s="102">
        <f>IF(E4&lt;&gt;"",RANK(E4,E:E),"")</f>
      </c>
      <c r="G4" s="103"/>
      <c r="H4" s="101"/>
      <c r="I4" s="102"/>
      <c r="J4" s="101"/>
      <c r="K4" s="102"/>
    </row>
    <row r="5" spans="1:11" ht="27.75" customHeight="1">
      <c r="A5" s="104"/>
      <c r="B5" s="105"/>
      <c r="C5" s="106"/>
      <c r="D5" s="107"/>
      <c r="E5" s="66">
        <f>IF(D5&lt;&gt;"",IF(ISNUMBER(D5),MAX(1000/TNE1*(TNE1-D5+MIN(D:D)),0),0),"")</f>
      </c>
      <c r="F5" s="67">
        <f>IF(E5&lt;&gt;"",RANK(E5,E:E),"")</f>
      </c>
      <c r="G5" s="68"/>
      <c r="H5" s="66"/>
      <c r="I5" s="67"/>
      <c r="J5" s="66"/>
      <c r="K5" s="67"/>
    </row>
    <row r="6" spans="1:11" ht="27.75" customHeight="1">
      <c r="A6" s="104"/>
      <c r="B6" s="105"/>
      <c r="C6" s="108"/>
      <c r="D6" s="109"/>
      <c r="E6" s="66">
        <f>IF(D6&lt;&gt;"",IF(ISNUMBER(D6),MAX(1000/TNE1*(TNE1-D6+MIN(D:D)),0),0),"")</f>
      </c>
      <c r="F6" s="67">
        <f>IF(E6&lt;&gt;"",RANK(E6,E:E),"")</f>
      </c>
      <c r="G6" s="68"/>
      <c r="H6" s="66"/>
      <c r="I6" s="67"/>
      <c r="J6" s="66"/>
      <c r="K6" s="67"/>
    </row>
    <row r="7" spans="4:11" ht="27.75" customHeight="1">
      <c r="D7" s="68"/>
      <c r="E7" s="66"/>
      <c r="F7" s="67"/>
      <c r="G7" s="68"/>
      <c r="H7" s="68"/>
      <c r="I7" s="68"/>
      <c r="J7" s="66"/>
      <c r="K7" s="68"/>
    </row>
    <row r="8" spans="4:11" ht="27.75" customHeight="1">
      <c r="D8" s="68"/>
      <c r="E8" s="66"/>
      <c r="F8" s="67"/>
      <c r="G8" s="68"/>
      <c r="H8" s="68"/>
      <c r="I8" s="68"/>
      <c r="J8" s="66"/>
      <c r="K8" s="68"/>
    </row>
    <row r="9" spans="4:11" ht="27.75" customHeight="1">
      <c r="D9" s="68"/>
      <c r="E9" s="66"/>
      <c r="F9" s="67"/>
      <c r="G9" s="68"/>
      <c r="H9" s="68"/>
      <c r="I9" s="68"/>
      <c r="J9" s="66"/>
      <c r="K9" s="68"/>
    </row>
    <row r="10" spans="4:11" ht="27.75" customHeight="1">
      <c r="D10" s="68"/>
      <c r="E10" s="66"/>
      <c r="F10" s="67"/>
      <c r="G10" s="68"/>
      <c r="H10" s="68"/>
      <c r="I10" s="68"/>
      <c r="J10" s="66"/>
      <c r="K10" s="68"/>
    </row>
    <row r="11" spans="4:11" ht="27.75" customHeight="1">
      <c r="D11" s="68"/>
      <c r="E11" s="66"/>
      <c r="F11" s="67"/>
      <c r="G11" s="68"/>
      <c r="H11" s="68"/>
      <c r="I11" s="68"/>
      <c r="J11" s="66"/>
      <c r="K11" s="68"/>
    </row>
    <row r="12" spans="4:11" ht="27.75" customHeight="1">
      <c r="D12" s="68"/>
      <c r="E12" s="66"/>
      <c r="F12" s="67"/>
      <c r="G12" s="68"/>
      <c r="H12" s="68"/>
      <c r="I12" s="68"/>
      <c r="J12" s="66"/>
      <c r="K12" s="68"/>
    </row>
    <row r="13" spans="4:11" ht="27.75" customHeight="1">
      <c r="D13" s="68"/>
      <c r="E13" s="66"/>
      <c r="F13" s="67"/>
      <c r="G13" s="68"/>
      <c r="H13" s="68"/>
      <c r="I13" s="68"/>
      <c r="J13" s="66"/>
      <c r="K13" s="68"/>
    </row>
    <row r="14" spans="4:11" ht="27.75" customHeight="1">
      <c r="D14" s="68"/>
      <c r="E14" s="66"/>
      <c r="F14" s="67"/>
      <c r="G14" s="68"/>
      <c r="H14" s="68"/>
      <c r="I14" s="68"/>
      <c r="J14" s="66"/>
      <c r="K14" s="68"/>
    </row>
    <row r="15" spans="4:11" ht="27.75" customHeight="1">
      <c r="D15" s="68"/>
      <c r="E15" s="66"/>
      <c r="F15" s="67"/>
      <c r="G15" s="68"/>
      <c r="H15" s="68"/>
      <c r="I15" s="68"/>
      <c r="J15" s="66"/>
      <c r="K15" s="68"/>
    </row>
    <row r="16" spans="4:42" ht="12.75">
      <c r="D16" s="68"/>
      <c r="E16" s="66"/>
      <c r="F16" s="67"/>
      <c r="G16" s="68"/>
      <c r="H16" s="68"/>
      <c r="I16" s="68"/>
      <c r="J16" s="66"/>
      <c r="K16" s="6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</row>
    <row r="17" spans="4:42" ht="12.75">
      <c r="D17" s="68"/>
      <c r="E17" s="66"/>
      <c r="F17" s="67"/>
      <c r="G17" s="68"/>
      <c r="H17" s="68"/>
      <c r="I17" s="68"/>
      <c r="J17" s="66"/>
      <c r="K17" s="6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</row>
    <row r="18" spans="4:42" ht="12.75">
      <c r="D18" s="68"/>
      <c r="E18" s="66"/>
      <c r="F18" s="67"/>
      <c r="G18" s="68"/>
      <c r="H18" s="68"/>
      <c r="I18" s="68"/>
      <c r="J18" s="66"/>
      <c r="K18" s="6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</row>
    <row r="19" spans="4:42" ht="12.75">
      <c r="D19" s="68"/>
      <c r="E19" s="66"/>
      <c r="F19" s="67"/>
      <c r="G19" s="68"/>
      <c r="H19" s="68"/>
      <c r="I19" s="68"/>
      <c r="J19" s="66"/>
      <c r="K19" s="6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4:42" ht="12.75">
      <c r="D20" s="68"/>
      <c r="E20" s="66"/>
      <c r="F20" s="67"/>
      <c r="G20" s="68"/>
      <c r="H20" s="68"/>
      <c r="I20" s="68"/>
      <c r="J20" s="66"/>
      <c r="K20" s="6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4:42" ht="12.75">
      <c r="D21" s="68"/>
      <c r="E21" s="66"/>
      <c r="F21" s="67"/>
      <c r="G21" s="68"/>
      <c r="H21" s="68"/>
      <c r="I21" s="68"/>
      <c r="J21" s="66"/>
      <c r="K21" s="6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4:42" ht="12.75">
      <c r="D22" s="68"/>
      <c r="E22" s="68"/>
      <c r="F22" s="68"/>
      <c r="G22" s="68"/>
      <c r="H22" s="68"/>
      <c r="I22" s="68"/>
      <c r="J22" s="68"/>
      <c r="K22" s="6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4:42" ht="12.75">
      <c r="D23" s="68"/>
      <c r="E23" s="68"/>
      <c r="F23" s="68"/>
      <c r="G23" s="68"/>
      <c r="H23" s="68"/>
      <c r="I23" s="68"/>
      <c r="J23" s="68"/>
      <c r="K23" s="6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4:42" ht="12.75">
      <c r="D24" s="68"/>
      <c r="E24" s="68"/>
      <c r="F24" s="68"/>
      <c r="G24" s="68"/>
      <c r="H24" s="68"/>
      <c r="I24" s="68"/>
      <c r="J24" s="68"/>
      <c r="K24" s="6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4:42" ht="12.75">
      <c r="D25" s="68"/>
      <c r="E25" s="68"/>
      <c r="F25" s="68"/>
      <c r="G25" s="68"/>
      <c r="H25" s="68"/>
      <c r="I25" s="68"/>
      <c r="J25" s="68"/>
      <c r="K25" s="6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4:42" ht="12.75">
      <c r="D26" s="68"/>
      <c r="E26" s="68"/>
      <c r="F26" s="68"/>
      <c r="G26" s="68"/>
      <c r="H26" s="68"/>
      <c r="I26" s="68"/>
      <c r="J26" s="68"/>
      <c r="K26" s="6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4:42" ht="12.75">
      <c r="D27" s="68"/>
      <c r="E27" s="68"/>
      <c r="F27" s="68"/>
      <c r="G27" s="68"/>
      <c r="H27" s="68"/>
      <c r="I27" s="68"/>
      <c r="J27" s="68"/>
      <c r="K27" s="6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4:42" ht="12.75">
      <c r="D28" s="68"/>
      <c r="E28" s="68"/>
      <c r="F28" s="68"/>
      <c r="G28" s="68"/>
      <c r="H28" s="68"/>
      <c r="I28" s="68"/>
      <c r="J28" s="68"/>
      <c r="K28" s="6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4:42" ht="12.75">
      <c r="D29" s="68"/>
      <c r="E29" s="68"/>
      <c r="F29" s="68"/>
      <c r="G29" s="68"/>
      <c r="H29" s="68"/>
      <c r="I29" s="68"/>
      <c r="J29" s="68"/>
      <c r="K29" s="6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4:42" ht="12.75">
      <c r="D30" s="68"/>
      <c r="E30" s="68"/>
      <c r="F30" s="68"/>
      <c r="G30" s="68"/>
      <c r="H30" s="68"/>
      <c r="I30" s="68"/>
      <c r="J30" s="68"/>
      <c r="K30" s="6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4:42" ht="12.75">
      <c r="D31" s="68"/>
      <c r="E31" s="68"/>
      <c r="F31" s="68"/>
      <c r="G31" s="68"/>
      <c r="H31" s="68"/>
      <c r="I31" s="68"/>
      <c r="J31" s="68"/>
      <c r="K31" s="6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4:42" ht="12.75">
      <c r="D32" s="68"/>
      <c r="E32" s="68"/>
      <c r="F32" s="68"/>
      <c r="G32" s="68"/>
      <c r="H32" s="68"/>
      <c r="I32" s="68"/>
      <c r="J32" s="68"/>
      <c r="K32" s="6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4:42" ht="12.75">
      <c r="D33" s="68"/>
      <c r="E33" s="68"/>
      <c r="F33" s="68"/>
      <c r="G33" s="68"/>
      <c r="H33" s="68"/>
      <c r="I33" s="68"/>
      <c r="J33" s="68"/>
      <c r="K33" s="6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4:42" ht="12.75">
      <c r="D34" s="68"/>
      <c r="E34" s="68"/>
      <c r="F34" s="68"/>
      <c r="G34" s="68"/>
      <c r="H34" s="68"/>
      <c r="I34" s="68"/>
      <c r="J34" s="68"/>
      <c r="K34" s="6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4:42" ht="12.75">
      <c r="D35" s="68"/>
      <c r="E35" s="68"/>
      <c r="F35" s="68"/>
      <c r="G35" s="68"/>
      <c r="H35" s="68"/>
      <c r="I35" s="68"/>
      <c r="J35" s="68"/>
      <c r="K35" s="6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4:42" ht="12.75">
      <c r="D36" s="68"/>
      <c r="E36" s="68"/>
      <c r="F36" s="68"/>
      <c r="G36" s="68"/>
      <c r="H36" s="68"/>
      <c r="I36" s="68"/>
      <c r="J36" s="68"/>
      <c r="K36" s="6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4:42" ht="12.75">
      <c r="D37" s="68"/>
      <c r="E37" s="68"/>
      <c r="F37" s="68"/>
      <c r="G37" s="68"/>
      <c r="H37" s="68"/>
      <c r="I37" s="68"/>
      <c r="J37" s="68"/>
      <c r="K37" s="6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4:42" ht="12.75">
      <c r="D38" s="68"/>
      <c r="E38" s="68"/>
      <c r="F38" s="68"/>
      <c r="G38" s="68"/>
      <c r="H38" s="68"/>
      <c r="I38" s="68"/>
      <c r="J38" s="68"/>
      <c r="K38" s="6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4:42" ht="12.75">
      <c r="D39" s="68"/>
      <c r="E39" s="68"/>
      <c r="F39" s="68"/>
      <c r="G39" s="68"/>
      <c r="H39" s="68"/>
      <c r="I39" s="68"/>
      <c r="J39" s="68"/>
      <c r="K39" s="6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4:42" ht="12.75">
      <c r="D40" s="68"/>
      <c r="E40" s="68"/>
      <c r="F40" s="68"/>
      <c r="G40" s="68"/>
      <c r="H40" s="68"/>
      <c r="I40" s="68"/>
      <c r="J40" s="68"/>
      <c r="K40" s="6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4:42" ht="12.75">
      <c r="D41" s="68"/>
      <c r="E41" s="68"/>
      <c r="F41" s="68"/>
      <c r="G41" s="68"/>
      <c r="H41" s="68"/>
      <c r="I41" s="68"/>
      <c r="J41" s="68"/>
      <c r="K41" s="6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4:42" ht="12.75">
      <c r="D42" s="68"/>
      <c r="E42" s="68"/>
      <c r="F42" s="68"/>
      <c r="G42" s="68"/>
      <c r="H42" s="68"/>
      <c r="I42" s="68"/>
      <c r="J42" s="68"/>
      <c r="K42" s="6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4:42" ht="12.75">
      <c r="D43" s="68"/>
      <c r="E43" s="68"/>
      <c r="F43" s="68"/>
      <c r="G43" s="68"/>
      <c r="H43" s="68"/>
      <c r="I43" s="68"/>
      <c r="J43" s="68"/>
      <c r="K43" s="6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4:42" ht="12.75">
      <c r="D44" s="68"/>
      <c r="E44" s="68"/>
      <c r="F44" s="68"/>
      <c r="G44" s="68"/>
      <c r="H44" s="68"/>
      <c r="I44" s="68"/>
      <c r="J44" s="68"/>
      <c r="K44" s="6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4:42" ht="12.75">
      <c r="D45" s="68"/>
      <c r="E45" s="68"/>
      <c r="F45" s="68"/>
      <c r="G45" s="68"/>
      <c r="H45" s="68"/>
      <c r="I45" s="68"/>
      <c r="J45" s="68"/>
      <c r="K45" s="6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4:42" ht="12.75">
      <c r="D46" s="68"/>
      <c r="E46" s="68"/>
      <c r="F46" s="68"/>
      <c r="G46" s="68"/>
      <c r="H46" s="68"/>
      <c r="I46" s="68"/>
      <c r="J46" s="68"/>
      <c r="K46" s="6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4:42" ht="12.75">
      <c r="D47" s="68"/>
      <c r="E47" s="68"/>
      <c r="F47" s="68"/>
      <c r="G47" s="68"/>
      <c r="H47" s="68"/>
      <c r="I47" s="68"/>
      <c r="J47" s="68"/>
      <c r="K47" s="6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4:42" ht="12.75">
      <c r="D48" s="68"/>
      <c r="E48" s="68"/>
      <c r="F48" s="68"/>
      <c r="G48" s="68"/>
      <c r="H48" s="68"/>
      <c r="I48" s="68"/>
      <c r="J48" s="68"/>
      <c r="K48" s="6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4:42" ht="12.75">
      <c r="D49" s="68"/>
      <c r="E49" s="68"/>
      <c r="F49" s="68"/>
      <c r="G49" s="68"/>
      <c r="H49" s="68"/>
      <c r="I49" s="68"/>
      <c r="J49" s="68"/>
      <c r="K49" s="6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4:42" ht="12.75">
      <c r="D50" s="68"/>
      <c r="E50" s="68"/>
      <c r="F50" s="68"/>
      <c r="G50" s="68"/>
      <c r="H50" s="68"/>
      <c r="I50" s="68"/>
      <c r="J50" s="68"/>
      <c r="K50" s="6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  <row r="51" spans="4:42" ht="12.75">
      <c r="D51" s="68"/>
      <c r="E51" s="68"/>
      <c r="F51" s="68"/>
      <c r="G51" s="68"/>
      <c r="H51" s="68"/>
      <c r="I51" s="68"/>
      <c r="J51" s="68"/>
      <c r="K51" s="6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</row>
    <row r="52" spans="4:42" ht="12.75">
      <c r="D52" s="68"/>
      <c r="E52" s="68"/>
      <c r="F52" s="68"/>
      <c r="G52" s="68"/>
      <c r="H52" s="68"/>
      <c r="I52" s="68"/>
      <c r="J52" s="68"/>
      <c r="K52" s="6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</row>
    <row r="53" spans="4:42" ht="12.75">
      <c r="D53" s="68"/>
      <c r="E53" s="68"/>
      <c r="F53" s="68"/>
      <c r="G53" s="68"/>
      <c r="H53" s="68"/>
      <c r="I53" s="68"/>
      <c r="J53" s="68"/>
      <c r="K53" s="6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</row>
    <row r="54" spans="4:42" ht="12.75">
      <c r="D54" s="68"/>
      <c r="E54" s="68"/>
      <c r="F54" s="68"/>
      <c r="G54" s="68"/>
      <c r="H54" s="68"/>
      <c r="I54" s="68"/>
      <c r="J54" s="68"/>
      <c r="K54" s="6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</row>
    <row r="55" spans="4:42" ht="12.75">
      <c r="D55" s="68"/>
      <c r="E55" s="68"/>
      <c r="F55" s="68"/>
      <c r="G55" s="68"/>
      <c r="H55" s="68"/>
      <c r="I55" s="68"/>
      <c r="J55" s="68"/>
      <c r="K55" s="6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</row>
    <row r="56" spans="4:42" ht="12.75">
      <c r="D56" s="68"/>
      <c r="E56" s="68"/>
      <c r="F56" s="68"/>
      <c r="G56" s="68"/>
      <c r="H56" s="68"/>
      <c r="I56" s="68"/>
      <c r="J56" s="68"/>
      <c r="K56" s="6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</row>
    <row r="57" spans="4:42" ht="12.75">
      <c r="D57" s="68"/>
      <c r="E57" s="68"/>
      <c r="F57" s="68"/>
      <c r="G57" s="68"/>
      <c r="H57" s="68"/>
      <c r="I57" s="68"/>
      <c r="J57" s="68"/>
      <c r="K57" s="6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</row>
    <row r="58" spans="4:42" ht="12.75">
      <c r="D58" s="68"/>
      <c r="E58" s="68"/>
      <c r="F58" s="68"/>
      <c r="G58" s="68"/>
      <c r="H58" s="68"/>
      <c r="I58" s="68"/>
      <c r="J58" s="68"/>
      <c r="K58" s="6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</row>
    <row r="59" spans="4:42" ht="12.75">
      <c r="D59" s="68"/>
      <c r="E59" s="68"/>
      <c r="F59" s="68"/>
      <c r="G59" s="68"/>
      <c r="H59" s="68"/>
      <c r="I59" s="68"/>
      <c r="J59" s="68"/>
      <c r="K59" s="6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</row>
    <row r="60" spans="4:42" ht="12.75">
      <c r="D60" s="68"/>
      <c r="E60" s="68"/>
      <c r="F60" s="68"/>
      <c r="G60" s="68"/>
      <c r="H60" s="68"/>
      <c r="I60" s="68"/>
      <c r="J60" s="68"/>
      <c r="K60" s="6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</row>
    <row r="61" spans="4:42" ht="12.75">
      <c r="D61" s="68"/>
      <c r="E61" s="68"/>
      <c r="F61" s="68"/>
      <c r="G61" s="68"/>
      <c r="H61" s="68"/>
      <c r="I61" s="68"/>
      <c r="J61" s="68"/>
      <c r="K61" s="6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</row>
    <row r="62" spans="4:42" ht="12.75">
      <c r="D62" s="68"/>
      <c r="E62" s="68"/>
      <c r="F62" s="68"/>
      <c r="G62" s="68"/>
      <c r="H62" s="68"/>
      <c r="I62" s="68"/>
      <c r="J62" s="68"/>
      <c r="K62" s="6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</row>
    <row r="63" spans="4:42" ht="12.75">
      <c r="D63" s="68"/>
      <c r="E63" s="68"/>
      <c r="F63" s="68"/>
      <c r="G63" s="68"/>
      <c r="H63" s="68"/>
      <c r="I63" s="68"/>
      <c r="J63" s="68"/>
      <c r="K63" s="6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</row>
    <row r="64" spans="4:42" ht="12.75">
      <c r="D64" s="68"/>
      <c r="E64" s="68"/>
      <c r="F64" s="68"/>
      <c r="G64" s="68"/>
      <c r="H64" s="68"/>
      <c r="I64" s="68"/>
      <c r="J64" s="68"/>
      <c r="K64" s="6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</row>
    <row r="65" spans="4:42" ht="12.75">
      <c r="D65" s="68"/>
      <c r="E65" s="68"/>
      <c r="F65" s="68"/>
      <c r="G65" s="68"/>
      <c r="H65" s="68"/>
      <c r="I65" s="68"/>
      <c r="J65" s="68"/>
      <c r="K65" s="6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</row>
    <row r="66" spans="4:42" ht="12.75">
      <c r="D66" s="68"/>
      <c r="E66" s="68"/>
      <c r="F66" s="68"/>
      <c r="G66" s="68"/>
      <c r="H66" s="68"/>
      <c r="I66" s="68"/>
      <c r="J66" s="68"/>
      <c r="K66" s="6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</row>
    <row r="67" spans="4:42" ht="12.75">
      <c r="D67" s="68"/>
      <c r="E67" s="68"/>
      <c r="F67" s="68"/>
      <c r="G67" s="68"/>
      <c r="H67" s="68"/>
      <c r="I67" s="68"/>
      <c r="J67" s="68"/>
      <c r="K67" s="6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</row>
    <row r="68" spans="4:42" ht="12.75">
      <c r="D68" s="68"/>
      <c r="E68" s="68"/>
      <c r="F68" s="68"/>
      <c r="G68" s="68"/>
      <c r="H68" s="68"/>
      <c r="I68" s="68"/>
      <c r="J68" s="68"/>
      <c r="K68" s="6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</row>
    <row r="69" spans="4:42" ht="12.75">
      <c r="D69" s="68"/>
      <c r="E69" s="68"/>
      <c r="F69" s="68"/>
      <c r="G69" s="68"/>
      <c r="H69" s="68"/>
      <c r="I69" s="68"/>
      <c r="J69" s="68"/>
      <c r="K69" s="6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</row>
    <row r="70" spans="4:42" ht="12.75">
      <c r="D70" s="68"/>
      <c r="E70" s="68"/>
      <c r="F70" s="68"/>
      <c r="G70" s="68"/>
      <c r="H70" s="68"/>
      <c r="I70" s="68"/>
      <c r="J70" s="68"/>
      <c r="K70" s="6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</row>
    <row r="71" spans="4:42" ht="12.75">
      <c r="D71" s="68"/>
      <c r="E71" s="68"/>
      <c r="F71" s="68"/>
      <c r="G71" s="68"/>
      <c r="H71" s="68"/>
      <c r="I71" s="68"/>
      <c r="J71" s="68"/>
      <c r="K71" s="6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</row>
    <row r="72" spans="4:42" ht="12.75">
      <c r="D72" s="68"/>
      <c r="E72" s="68"/>
      <c r="F72" s="68"/>
      <c r="G72" s="68"/>
      <c r="H72" s="68"/>
      <c r="I72" s="68"/>
      <c r="J72" s="68"/>
      <c r="K72" s="6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</row>
    <row r="73" spans="4:42" ht="12.75">
      <c r="D73" s="68"/>
      <c r="E73" s="68"/>
      <c r="F73" s="68"/>
      <c r="G73" s="68"/>
      <c r="H73" s="68"/>
      <c r="I73" s="68"/>
      <c r="J73" s="68"/>
      <c r="K73" s="6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</row>
    <row r="74" spans="4:42" ht="12.75">
      <c r="D74" s="68"/>
      <c r="E74" s="68"/>
      <c r="F74" s="68"/>
      <c r="G74" s="68"/>
      <c r="H74" s="68"/>
      <c r="I74" s="68"/>
      <c r="J74" s="68"/>
      <c r="K74" s="6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</row>
    <row r="75" spans="4:42" ht="12.75">
      <c r="D75" s="68"/>
      <c r="E75" s="68"/>
      <c r="F75" s="68"/>
      <c r="G75" s="68"/>
      <c r="H75" s="68"/>
      <c r="I75" s="68"/>
      <c r="J75" s="68"/>
      <c r="K75" s="6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</row>
    <row r="76" spans="4:42" ht="12.75">
      <c r="D76" s="68"/>
      <c r="E76" s="68"/>
      <c r="F76" s="68"/>
      <c r="G76" s="68"/>
      <c r="H76" s="68"/>
      <c r="I76" s="68"/>
      <c r="J76" s="68"/>
      <c r="K76" s="6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</row>
    <row r="77" spans="4:42" ht="12.75">
      <c r="D77" s="68"/>
      <c r="E77" s="68"/>
      <c r="F77" s="68"/>
      <c r="G77" s="68"/>
      <c r="H77" s="68"/>
      <c r="I77" s="68"/>
      <c r="J77" s="68"/>
      <c r="K77" s="6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</row>
    <row r="78" spans="4:42" ht="12.75">
      <c r="D78" s="68"/>
      <c r="E78" s="68"/>
      <c r="F78" s="68"/>
      <c r="G78" s="68"/>
      <c r="H78" s="68"/>
      <c r="I78" s="68"/>
      <c r="J78" s="68"/>
      <c r="K78" s="6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</row>
    <row r="79" spans="4:42" ht="12.75">
      <c r="D79" s="68"/>
      <c r="E79" s="68"/>
      <c r="F79" s="68"/>
      <c r="G79" s="68"/>
      <c r="H79" s="68"/>
      <c r="I79" s="68"/>
      <c r="J79" s="68"/>
      <c r="K79" s="6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</row>
    <row r="80" spans="4:42" ht="12.75">
      <c r="D80" s="68"/>
      <c r="E80" s="68"/>
      <c r="F80" s="68"/>
      <c r="G80" s="68"/>
      <c r="H80" s="68"/>
      <c r="I80" s="68"/>
      <c r="J80" s="68"/>
      <c r="K80" s="6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</row>
    <row r="81" spans="4:42" ht="12.75">
      <c r="D81" s="68"/>
      <c r="E81" s="68"/>
      <c r="F81" s="68"/>
      <c r="G81" s="68"/>
      <c r="H81" s="68"/>
      <c r="I81" s="68"/>
      <c r="J81" s="68"/>
      <c r="K81" s="6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</row>
    <row r="82" spans="4:42" ht="12.75">
      <c r="D82" s="68"/>
      <c r="E82" s="68"/>
      <c r="F82" s="68"/>
      <c r="G82" s="68"/>
      <c r="H82" s="68"/>
      <c r="I82" s="68"/>
      <c r="J82" s="68"/>
      <c r="K82" s="6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</row>
    <row r="83" spans="4:42" ht="12.75">
      <c r="D83" s="68"/>
      <c r="E83" s="68"/>
      <c r="F83" s="68"/>
      <c r="G83" s="68"/>
      <c r="H83" s="68"/>
      <c r="I83" s="68"/>
      <c r="J83" s="68"/>
      <c r="K83" s="6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</row>
    <row r="84" spans="4:42" ht="12.75">
      <c r="D84" s="68"/>
      <c r="E84" s="68"/>
      <c r="F84" s="68"/>
      <c r="G84" s="68"/>
      <c r="H84" s="68"/>
      <c r="I84" s="68"/>
      <c r="J84" s="68"/>
      <c r="K84" s="6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</row>
    <row r="85" spans="4:42" ht="12.75">
      <c r="D85" s="68"/>
      <c r="E85" s="68"/>
      <c r="F85" s="68"/>
      <c r="G85" s="68"/>
      <c r="H85" s="68"/>
      <c r="I85" s="68"/>
      <c r="J85" s="68"/>
      <c r="K85" s="6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</row>
    <row r="86" spans="4:42" ht="12.75">
      <c r="D86" s="68"/>
      <c r="E86" s="68"/>
      <c r="F86" s="68"/>
      <c r="G86" s="68"/>
      <c r="H86" s="68"/>
      <c r="I86" s="68"/>
      <c r="J86" s="68"/>
      <c r="K86" s="6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</row>
    <row r="87" spans="4:42" ht="12.75">
      <c r="D87" s="68"/>
      <c r="E87" s="68"/>
      <c r="F87" s="68"/>
      <c r="G87" s="68"/>
      <c r="H87" s="68"/>
      <c r="I87" s="68"/>
      <c r="J87" s="68"/>
      <c r="K87" s="6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</row>
    <row r="88" spans="4:42" ht="12.75">
      <c r="D88" s="68"/>
      <c r="E88" s="68"/>
      <c r="F88" s="68"/>
      <c r="G88" s="68"/>
      <c r="H88" s="68"/>
      <c r="I88" s="68"/>
      <c r="J88" s="68"/>
      <c r="K88" s="6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</row>
    <row r="89" spans="4:42" ht="12.75">
      <c r="D89" s="68"/>
      <c r="E89" s="68"/>
      <c r="F89" s="68"/>
      <c r="G89" s="68"/>
      <c r="H89" s="68"/>
      <c r="I89" s="68"/>
      <c r="J89" s="68"/>
      <c r="K89" s="6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</row>
    <row r="90" spans="4:42" ht="12.75">
      <c r="D90" s="68"/>
      <c r="E90" s="68"/>
      <c r="F90" s="68"/>
      <c r="G90" s="68"/>
      <c r="H90" s="68"/>
      <c r="I90" s="68"/>
      <c r="J90" s="68"/>
      <c r="K90" s="6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</row>
    <row r="91" spans="4:42" ht="12.75">
      <c r="D91" s="68"/>
      <c r="E91" s="68"/>
      <c r="F91" s="68"/>
      <c r="G91" s="68"/>
      <c r="H91" s="68"/>
      <c r="I91" s="68"/>
      <c r="J91" s="68"/>
      <c r="K91" s="6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</row>
    <row r="92" spans="4:42" ht="12.75">
      <c r="D92" s="68"/>
      <c r="E92" s="68"/>
      <c r="F92" s="68"/>
      <c r="G92" s="68"/>
      <c r="H92" s="68"/>
      <c r="I92" s="68"/>
      <c r="J92" s="68"/>
      <c r="K92" s="6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</row>
    <row r="93" spans="4:42" ht="12.75">
      <c r="D93" s="68"/>
      <c r="E93" s="68"/>
      <c r="F93" s="68"/>
      <c r="G93" s="68"/>
      <c r="H93" s="68"/>
      <c r="I93" s="68"/>
      <c r="J93" s="68"/>
      <c r="K93" s="6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</row>
    <row r="94" spans="4:42" ht="12.75">
      <c r="D94" s="68"/>
      <c r="E94" s="68"/>
      <c r="F94" s="68"/>
      <c r="G94" s="68"/>
      <c r="H94" s="68"/>
      <c r="I94" s="68"/>
      <c r="J94" s="68"/>
      <c r="K94" s="6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</row>
    <row r="95" spans="4:42" ht="12.75">
      <c r="D95" s="68"/>
      <c r="E95" s="68"/>
      <c r="F95" s="68"/>
      <c r="G95" s="68"/>
      <c r="H95" s="68"/>
      <c r="I95" s="68"/>
      <c r="J95" s="68"/>
      <c r="K95" s="6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</row>
    <row r="96" spans="4:42" ht="12.75">
      <c r="D96" s="68"/>
      <c r="E96" s="68"/>
      <c r="F96" s="68"/>
      <c r="G96" s="68"/>
      <c r="H96" s="68"/>
      <c r="I96" s="68"/>
      <c r="J96" s="68"/>
      <c r="K96" s="6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</row>
    <row r="97" spans="4:42" ht="12.75">
      <c r="D97" s="68"/>
      <c r="E97" s="68"/>
      <c r="F97" s="68"/>
      <c r="G97" s="68"/>
      <c r="H97" s="68"/>
      <c r="I97" s="68"/>
      <c r="J97" s="68"/>
      <c r="K97" s="6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</row>
    <row r="98" spans="4:42" ht="12.75">
      <c r="D98" s="68"/>
      <c r="E98" s="68"/>
      <c r="F98" s="68"/>
      <c r="G98" s="68"/>
      <c r="H98" s="68"/>
      <c r="I98" s="68"/>
      <c r="J98" s="68"/>
      <c r="K98" s="6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</row>
    <row r="99" spans="4:42" ht="12.75">
      <c r="D99" s="68"/>
      <c r="E99" s="68"/>
      <c r="F99" s="68"/>
      <c r="G99" s="68"/>
      <c r="H99" s="68"/>
      <c r="I99" s="68"/>
      <c r="J99" s="68"/>
      <c r="K99" s="6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</row>
    <row r="100" spans="4:42" ht="12.75">
      <c r="D100" s="68"/>
      <c r="E100" s="68"/>
      <c r="F100" s="68"/>
      <c r="G100" s="68"/>
      <c r="H100" s="68"/>
      <c r="I100" s="68"/>
      <c r="J100" s="68"/>
      <c r="K100" s="6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</row>
    <row r="101" spans="4:42" ht="12.75">
      <c r="D101" s="68"/>
      <c r="E101" s="68"/>
      <c r="F101" s="68"/>
      <c r="G101" s="68"/>
      <c r="H101" s="68"/>
      <c r="I101" s="68"/>
      <c r="J101" s="68"/>
      <c r="K101" s="6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</row>
    <row r="102" spans="4:42" ht="12.75">
      <c r="D102" s="68"/>
      <c r="E102" s="68"/>
      <c r="F102" s="68"/>
      <c r="G102" s="68"/>
      <c r="H102" s="68"/>
      <c r="I102" s="68"/>
      <c r="J102" s="68"/>
      <c r="K102" s="6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</row>
    <row r="103" spans="4:42" ht="12.75">
      <c r="D103" s="68"/>
      <c r="E103" s="68"/>
      <c r="F103" s="68"/>
      <c r="G103" s="68"/>
      <c r="H103" s="68"/>
      <c r="I103" s="68"/>
      <c r="J103" s="68"/>
      <c r="K103" s="6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</row>
    <row r="104" spans="4:42" ht="12.75">
      <c r="D104" s="68"/>
      <c r="E104" s="68"/>
      <c r="F104" s="68"/>
      <c r="G104" s="68"/>
      <c r="H104" s="68"/>
      <c r="I104" s="68"/>
      <c r="J104" s="68"/>
      <c r="K104" s="6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</row>
    <row r="105" spans="4:42" ht="12.75">
      <c r="D105" s="68"/>
      <c r="E105" s="68"/>
      <c r="F105" s="68"/>
      <c r="G105" s="68"/>
      <c r="H105" s="68"/>
      <c r="I105" s="68"/>
      <c r="J105" s="68"/>
      <c r="K105" s="6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</row>
    <row r="106" spans="4:42" ht="12.75">
      <c r="D106" s="68"/>
      <c r="E106" s="68"/>
      <c r="F106" s="68"/>
      <c r="G106" s="68"/>
      <c r="H106" s="68"/>
      <c r="I106" s="68"/>
      <c r="J106" s="68"/>
      <c r="K106" s="6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</row>
    <row r="107" spans="4:42" ht="12.75">
      <c r="D107" s="68"/>
      <c r="E107" s="68"/>
      <c r="F107" s="68"/>
      <c r="G107" s="68"/>
      <c r="H107" s="68"/>
      <c r="I107" s="68"/>
      <c r="J107" s="68"/>
      <c r="K107" s="6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</row>
    <row r="108" spans="4:42" ht="12.75">
      <c r="D108" s="68"/>
      <c r="E108" s="68"/>
      <c r="F108" s="68"/>
      <c r="G108" s="68"/>
      <c r="H108" s="68"/>
      <c r="I108" s="68"/>
      <c r="J108" s="68"/>
      <c r="K108" s="6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</row>
    <row r="109" spans="12:42" ht="12.75"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</row>
    <row r="110" spans="12:42" ht="12.75"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</row>
    <row r="111" spans="12:42" ht="12.75"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</row>
    <row r="112" spans="12:42" ht="12.75"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</row>
    <row r="113" spans="12:42" ht="12.75"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</row>
    <row r="114" spans="12:42" ht="12.75"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</row>
    <row r="115" spans="12:42" ht="12.75"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</row>
    <row r="116" spans="12:42" ht="12.75"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</row>
    <row r="117" spans="12:42" ht="12.75"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</row>
  </sheetData>
  <sheetProtection/>
  <mergeCells count="6">
    <mergeCell ref="B1:B2"/>
    <mergeCell ref="C1:C2"/>
    <mergeCell ref="A1:A2"/>
    <mergeCell ref="D1:F1"/>
    <mergeCell ref="G1:I1"/>
    <mergeCell ref="J1:K1"/>
  </mergeCells>
  <printOptions horizontalCentered="1"/>
  <pageMargins left="0.3937007874015748" right="0.3937007874015748" top="0.9448818897637796" bottom="0.984251968503937" header="0.5118110236220472" footer="0.5118110236220472"/>
  <pageSetup horizontalDpi="300" verticalDpi="300" orientation="portrait" paperSize="9" scale="90" r:id="rId1"/>
  <headerFooter alignWithMargins="0">
    <oddHeader>&amp;CXVIII Ogólnopolska InO "Wiosna '2011"
Kategoria  TN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O7" sqref="O7"/>
    </sheetView>
  </sheetViews>
  <sheetFormatPr defaultColWidth="9.00390625" defaultRowHeight="12.75"/>
  <cols>
    <col min="11" max="11" width="9.125" style="0" customWidth="1"/>
    <col min="12" max="12" width="9.00390625" style="0" customWidth="1"/>
    <col min="13" max="13" width="0.12890625" style="0" hidden="1" customWidth="1"/>
    <col min="14" max="14" width="9.125" style="0" hidden="1" customWidth="1"/>
  </cols>
  <sheetData>
    <row r="1" spans="1:14" ht="12.75">
      <c r="A1" s="153" t="s">
        <v>33</v>
      </c>
      <c r="B1" s="153"/>
      <c r="C1" s="157" t="s">
        <v>3</v>
      </c>
      <c r="D1" s="158"/>
      <c r="E1" s="159" t="s">
        <v>4</v>
      </c>
      <c r="F1" s="160"/>
      <c r="G1" s="161" t="s">
        <v>20</v>
      </c>
      <c r="H1" s="162"/>
      <c r="I1" s="163" t="s">
        <v>21</v>
      </c>
      <c r="J1" s="164"/>
      <c r="K1" s="154" t="s">
        <v>23</v>
      </c>
      <c r="L1" s="155"/>
      <c r="M1" s="156" t="s">
        <v>31</v>
      </c>
      <c r="N1" s="156"/>
    </row>
    <row r="2" spans="1:14" ht="12.75">
      <c r="A2" s="80" t="s">
        <v>5</v>
      </c>
      <c r="B2" s="80">
        <v>1260</v>
      </c>
      <c r="C2" s="31" t="s">
        <v>5</v>
      </c>
      <c r="D2" s="31">
        <v>840</v>
      </c>
      <c r="E2" s="32" t="s">
        <v>5</v>
      </c>
      <c r="F2" s="32">
        <v>630</v>
      </c>
      <c r="G2" s="33" t="s">
        <v>5</v>
      </c>
      <c r="H2" s="33">
        <v>630</v>
      </c>
      <c r="I2" s="34" t="s">
        <v>5</v>
      </c>
      <c r="J2" s="34">
        <v>630</v>
      </c>
      <c r="K2" s="35" t="s">
        <v>5</v>
      </c>
      <c r="L2" s="35">
        <v>990</v>
      </c>
      <c r="M2" s="65" t="s">
        <v>5</v>
      </c>
      <c r="N2" s="65">
        <v>360</v>
      </c>
    </row>
    <row r="3" spans="1:14" ht="12.75">
      <c r="A3" s="80" t="s">
        <v>6</v>
      </c>
      <c r="B3" s="80">
        <v>900</v>
      </c>
      <c r="C3" s="31" t="s">
        <v>6</v>
      </c>
      <c r="D3" s="31">
        <v>630</v>
      </c>
      <c r="E3" s="32" t="s">
        <v>6</v>
      </c>
      <c r="F3" s="32">
        <v>630</v>
      </c>
      <c r="G3" s="33" t="s">
        <v>6</v>
      </c>
      <c r="H3" s="33">
        <v>990</v>
      </c>
      <c r="I3" s="34" t="s">
        <v>6</v>
      </c>
      <c r="J3" s="34">
        <v>810</v>
      </c>
      <c r="K3" s="35"/>
      <c r="L3" s="35"/>
      <c r="M3" s="65" t="s">
        <v>6</v>
      </c>
      <c r="N3" s="65"/>
    </row>
    <row r="4" spans="1:14" ht="12.75">
      <c r="A4" s="80" t="s">
        <v>7</v>
      </c>
      <c r="B4" s="80"/>
      <c r="C4" s="31" t="s">
        <v>7</v>
      </c>
      <c r="D4" s="31"/>
      <c r="E4" s="32" t="s">
        <v>7</v>
      </c>
      <c r="F4" s="32"/>
      <c r="G4" s="33" t="s">
        <v>7</v>
      </c>
      <c r="H4" s="33"/>
      <c r="I4" s="34" t="s">
        <v>7</v>
      </c>
      <c r="J4" s="34"/>
      <c r="K4" s="35"/>
      <c r="L4" s="35"/>
      <c r="M4" s="65"/>
      <c r="N4" s="65"/>
    </row>
    <row r="5" spans="1:14" ht="12.75">
      <c r="A5" s="80" t="s">
        <v>8</v>
      </c>
      <c r="B5" s="80"/>
      <c r="C5" s="31" t="s">
        <v>8</v>
      </c>
      <c r="D5" s="31"/>
      <c r="E5" s="32" t="s">
        <v>8</v>
      </c>
      <c r="F5" s="32"/>
      <c r="G5" s="33" t="s">
        <v>8</v>
      </c>
      <c r="H5" s="33"/>
      <c r="I5" s="34" t="s">
        <v>8</v>
      </c>
      <c r="J5" s="34"/>
      <c r="K5" s="35"/>
      <c r="L5" s="35"/>
      <c r="M5" s="65"/>
      <c r="N5" s="65"/>
    </row>
  </sheetData>
  <sheetProtection/>
  <mergeCells count="7">
    <mergeCell ref="A1:B1"/>
    <mergeCell ref="K1:L1"/>
    <mergeCell ref="M1:N1"/>
    <mergeCell ref="C1:D1"/>
    <mergeCell ref="E1:F1"/>
    <mergeCell ref="G1:H1"/>
    <mergeCell ref="I1:J1"/>
  </mergeCells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Karpiszyn</dc:creator>
  <cp:keywords/>
  <dc:description/>
  <cp:lastModifiedBy>wojtek</cp:lastModifiedBy>
  <cp:lastPrinted>2013-04-14T16:12:25Z</cp:lastPrinted>
  <dcterms:created xsi:type="dcterms:W3CDTF">1998-06-05T10:25:00Z</dcterms:created>
  <dcterms:modified xsi:type="dcterms:W3CDTF">2013-04-17T19:21:13Z</dcterms:modified>
  <cp:category/>
  <cp:version/>
  <cp:contentType/>
  <cp:contentStatus/>
</cp:coreProperties>
</file>